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UNJ-2022\VPI-2023\PROINTEC-2023\"/>
    </mc:Choice>
  </mc:AlternateContent>
  <xr:revisionPtr revIDLastSave="0" documentId="8_{1613B962-51DC-43CA-9752-4BEAF2DBEC10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1. Presupuesto" sheetId="8" r:id="rId1"/>
    <sheet name="2. POA" sheetId="1" r:id="rId2"/>
    <sheet name="3. Cuadro Hitos" sheetId="6" r:id="rId3"/>
    <sheet name="4. Cronograma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3" i="8" l="1"/>
  <c r="G72" i="8" s="1"/>
  <c r="E72" i="8"/>
  <c r="G71" i="8"/>
  <c r="G70" i="8"/>
  <c r="G69" i="8"/>
  <c r="G68" i="8"/>
  <c r="G67" i="8"/>
  <c r="G66" i="8"/>
  <c r="G65" i="8"/>
  <c r="E64" i="8"/>
  <c r="G63" i="8"/>
  <c r="G62" i="8"/>
  <c r="G61" i="8"/>
  <c r="E60" i="8"/>
  <c r="D60" i="8"/>
  <c r="G59" i="8"/>
  <c r="G58" i="8"/>
  <c r="G57" i="8"/>
  <c r="G56" i="8"/>
  <c r="G55" i="8"/>
  <c r="G54" i="8"/>
  <c r="G53" i="8"/>
  <c r="G52" i="8"/>
  <c r="G51" i="8"/>
  <c r="G50" i="8"/>
  <c r="G49" i="8"/>
  <c r="G48" i="8"/>
  <c r="G47" i="8"/>
  <c r="G46" i="8"/>
  <c r="G45" i="8"/>
  <c r="G44" i="8"/>
  <c r="G43" i="8"/>
  <c r="G42" i="8"/>
  <c r="G41" i="8"/>
  <c r="G40" i="8"/>
  <c r="G39" i="8"/>
  <c r="G38" i="8"/>
  <c r="G35" i="8" s="1"/>
  <c r="G37" i="8"/>
  <c r="G36" i="8"/>
  <c r="E35" i="8"/>
  <c r="G33" i="8"/>
  <c r="G32" i="8"/>
  <c r="G31" i="8"/>
  <c r="G30" i="8"/>
  <c r="G29" i="8"/>
  <c r="G28" i="8"/>
  <c r="E27" i="8"/>
  <c r="G26" i="8"/>
  <c r="G25" i="8"/>
  <c r="G24" i="8"/>
  <c r="G23" i="8"/>
  <c r="E22" i="8"/>
  <c r="G21" i="8"/>
  <c r="G20" i="8"/>
  <c r="G19" i="8"/>
  <c r="G18" i="8"/>
  <c r="E17" i="8"/>
  <c r="G16" i="8"/>
  <c r="G15" i="8"/>
  <c r="G14" i="8"/>
  <c r="E13" i="8"/>
  <c r="G10" i="8"/>
  <c r="G9" i="8"/>
  <c r="G8" i="8"/>
  <c r="G7" i="8"/>
  <c r="G6" i="8"/>
  <c r="F5" i="8"/>
  <c r="E5" i="8"/>
  <c r="E72" i="7"/>
  <c r="E64" i="7"/>
  <c r="E60" i="7"/>
  <c r="D60" i="7"/>
  <c r="E35" i="7"/>
  <c r="E27" i="7"/>
  <c r="E22" i="7"/>
  <c r="AH4" i="7"/>
  <c r="AF4" i="7"/>
  <c r="AD4" i="7"/>
  <c r="AB4" i="7"/>
  <c r="Z4" i="7"/>
  <c r="X4" i="7"/>
  <c r="E17" i="7"/>
  <c r="E13" i="7"/>
  <c r="E5" i="7"/>
  <c r="AL73" i="6"/>
  <c r="AL72" i="6" s="1"/>
  <c r="G73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R72" i="6"/>
  <c r="Q72" i="6"/>
  <c r="P72" i="6"/>
  <c r="O72" i="6"/>
  <c r="N72" i="6"/>
  <c r="M72" i="6"/>
  <c r="L72" i="6"/>
  <c r="K72" i="6"/>
  <c r="J72" i="6"/>
  <c r="I72" i="6"/>
  <c r="H72" i="6"/>
  <c r="G72" i="6"/>
  <c r="E72" i="6"/>
  <c r="AL71" i="6"/>
  <c r="G71" i="6"/>
  <c r="AL70" i="6"/>
  <c r="G70" i="6"/>
  <c r="AL69" i="6"/>
  <c r="G69" i="6"/>
  <c r="AL68" i="6"/>
  <c r="G68" i="6"/>
  <c r="AL67" i="6"/>
  <c r="G67" i="6"/>
  <c r="AL66" i="6"/>
  <c r="G66" i="6"/>
  <c r="J64" i="6"/>
  <c r="I64" i="6"/>
  <c r="G65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R64" i="6"/>
  <c r="Q64" i="6"/>
  <c r="P64" i="6"/>
  <c r="O64" i="6"/>
  <c r="N64" i="6"/>
  <c r="M64" i="6"/>
  <c r="L64" i="6"/>
  <c r="K64" i="6"/>
  <c r="H64" i="6"/>
  <c r="E64" i="6"/>
  <c r="AL63" i="6"/>
  <c r="G63" i="6"/>
  <c r="AL62" i="6"/>
  <c r="G62" i="6"/>
  <c r="AL61" i="6"/>
  <c r="AL60" i="6" s="1"/>
  <c r="G61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R60" i="6"/>
  <c r="Q60" i="6"/>
  <c r="P60" i="6"/>
  <c r="O60" i="6"/>
  <c r="N60" i="6"/>
  <c r="M60" i="6"/>
  <c r="L60" i="6"/>
  <c r="K60" i="6"/>
  <c r="J60" i="6"/>
  <c r="I60" i="6"/>
  <c r="H60" i="6"/>
  <c r="E60" i="6"/>
  <c r="D60" i="6"/>
  <c r="AL59" i="6"/>
  <c r="G59" i="6"/>
  <c r="AL58" i="6"/>
  <c r="G58" i="6"/>
  <c r="AL57" i="6"/>
  <c r="G57" i="6"/>
  <c r="AL56" i="6"/>
  <c r="G56" i="6"/>
  <c r="G55" i="6"/>
  <c r="I55" i="6" s="1"/>
  <c r="AL55" i="6" s="1"/>
  <c r="G54" i="6"/>
  <c r="I54" i="6" s="1"/>
  <c r="AL54" i="6" s="1"/>
  <c r="AL53" i="6"/>
  <c r="G53" i="6"/>
  <c r="AL52" i="6"/>
  <c r="G52" i="6"/>
  <c r="AL51" i="6"/>
  <c r="G51" i="6"/>
  <c r="AL50" i="6"/>
  <c r="G50" i="6"/>
  <c r="AL49" i="6"/>
  <c r="G49" i="6"/>
  <c r="AL48" i="6"/>
  <c r="G48" i="6"/>
  <c r="G47" i="6"/>
  <c r="I47" i="6" s="1"/>
  <c r="AL47" i="6" s="1"/>
  <c r="G46" i="6"/>
  <c r="I46" i="6" s="1"/>
  <c r="AL46" i="6" s="1"/>
  <c r="AL45" i="6"/>
  <c r="G45" i="6"/>
  <c r="AL44" i="6"/>
  <c r="G44" i="6"/>
  <c r="AL43" i="6"/>
  <c r="G43" i="6"/>
  <c r="AL42" i="6"/>
  <c r="G42" i="6"/>
  <c r="AL41" i="6"/>
  <c r="G41" i="6"/>
  <c r="G40" i="6"/>
  <c r="I40" i="6" s="1"/>
  <c r="AL40" i="6" s="1"/>
  <c r="G39" i="6"/>
  <c r="I39" i="6" s="1"/>
  <c r="AL39" i="6" s="1"/>
  <c r="AL38" i="6"/>
  <c r="G38" i="6"/>
  <c r="G37" i="6"/>
  <c r="I37" i="6" s="1"/>
  <c r="AL37" i="6" s="1"/>
  <c r="G36" i="6"/>
  <c r="I36" i="6" s="1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R35" i="6"/>
  <c r="Q35" i="6"/>
  <c r="P35" i="6"/>
  <c r="O35" i="6"/>
  <c r="N35" i="6"/>
  <c r="M35" i="6"/>
  <c r="L35" i="6"/>
  <c r="K35" i="6"/>
  <c r="J35" i="6"/>
  <c r="H35" i="6"/>
  <c r="E35" i="6"/>
  <c r="AL34" i="6"/>
  <c r="G34" i="6"/>
  <c r="G33" i="6"/>
  <c r="I33" i="6" s="1"/>
  <c r="AL33" i="6" s="1"/>
  <c r="AL32" i="6"/>
  <c r="G32" i="6"/>
  <c r="AL31" i="6"/>
  <c r="G31" i="6"/>
  <c r="AL30" i="6"/>
  <c r="G30" i="6"/>
  <c r="AL29" i="6"/>
  <c r="G29" i="6"/>
  <c r="G28" i="6"/>
  <c r="I28" i="6" s="1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J27" i="6"/>
  <c r="H27" i="6"/>
  <c r="E27" i="6"/>
  <c r="AL26" i="6"/>
  <c r="G26" i="6"/>
  <c r="AL25" i="6"/>
  <c r="G25" i="6"/>
  <c r="AL24" i="6"/>
  <c r="G24" i="6"/>
  <c r="AL23" i="6"/>
  <c r="G23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E22" i="6"/>
  <c r="AL21" i="6"/>
  <c r="G21" i="6"/>
  <c r="AL20" i="6"/>
  <c r="G20" i="6"/>
  <c r="AL19" i="6"/>
  <c r="G19" i="6"/>
  <c r="AL18" i="6"/>
  <c r="G18" i="6"/>
  <c r="G17" i="6" s="1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R17" i="6"/>
  <c r="Q17" i="6"/>
  <c r="P17" i="6"/>
  <c r="O17" i="6"/>
  <c r="N17" i="6"/>
  <c r="M17" i="6"/>
  <c r="L17" i="6"/>
  <c r="K17" i="6"/>
  <c r="J17" i="6"/>
  <c r="I17" i="6"/>
  <c r="H17" i="6"/>
  <c r="E17" i="6"/>
  <c r="AL16" i="6"/>
  <c r="G16" i="6"/>
  <c r="AL15" i="6"/>
  <c r="G15" i="6"/>
  <c r="AL14" i="6"/>
  <c r="G14" i="6"/>
  <c r="G13" i="6" s="1"/>
  <c r="AK13" i="6"/>
  <c r="AJ13" i="6"/>
  <c r="AI13" i="6"/>
  <c r="AH13" i="6"/>
  <c r="AG13" i="6"/>
  <c r="AF13" i="6"/>
  <c r="AE13" i="6"/>
  <c r="AD13" i="6"/>
  <c r="AC13" i="6"/>
  <c r="AB13" i="6"/>
  <c r="AB12" i="6" s="1"/>
  <c r="AA13" i="6"/>
  <c r="Z13" i="6"/>
  <c r="Y13" i="6"/>
  <c r="X13" i="6"/>
  <c r="W13" i="6"/>
  <c r="V13" i="6"/>
  <c r="U13" i="6"/>
  <c r="T13" i="6"/>
  <c r="S13" i="6"/>
  <c r="R13" i="6"/>
  <c r="Q13" i="6"/>
  <c r="P13" i="6"/>
  <c r="O13" i="6"/>
  <c r="N13" i="6"/>
  <c r="M13" i="6"/>
  <c r="L13" i="6"/>
  <c r="L12" i="6" s="1"/>
  <c r="K13" i="6"/>
  <c r="J13" i="6"/>
  <c r="I13" i="6"/>
  <c r="H13" i="6"/>
  <c r="E13" i="6"/>
  <c r="AL11" i="6"/>
  <c r="G11" i="6"/>
  <c r="AL10" i="6"/>
  <c r="G10" i="6"/>
  <c r="AL9" i="6"/>
  <c r="G9" i="6"/>
  <c r="AL8" i="6"/>
  <c r="G8" i="6"/>
  <c r="AL7" i="6"/>
  <c r="G7" i="6"/>
  <c r="AL6" i="6"/>
  <c r="G6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5" i="6"/>
  <c r="S5" i="6"/>
  <c r="R5" i="6"/>
  <c r="Q5" i="6"/>
  <c r="P5" i="6"/>
  <c r="O5" i="6"/>
  <c r="N5" i="6"/>
  <c r="M5" i="6"/>
  <c r="L5" i="6"/>
  <c r="K5" i="6"/>
  <c r="J5" i="6"/>
  <c r="I5" i="6"/>
  <c r="H5" i="6"/>
  <c r="F5" i="6"/>
  <c r="E5" i="6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Y53" i="1" s="1"/>
  <c r="X63" i="1"/>
  <c r="W63" i="1"/>
  <c r="V63" i="1"/>
  <c r="U63" i="1"/>
  <c r="T63" i="1"/>
  <c r="S63" i="1"/>
  <c r="R63" i="1"/>
  <c r="Q63" i="1"/>
  <c r="Q53" i="1" s="1"/>
  <c r="P63" i="1"/>
  <c r="O63" i="1"/>
  <c r="N63" i="1"/>
  <c r="M63" i="1"/>
  <c r="L63" i="1"/>
  <c r="K63" i="1"/>
  <c r="J63" i="1"/>
  <c r="I63" i="1"/>
  <c r="I53" i="1" s="1"/>
  <c r="AL55" i="1"/>
  <c r="AK55" i="1"/>
  <c r="AJ55" i="1"/>
  <c r="AJ53" i="1" s="1"/>
  <c r="AI55" i="1"/>
  <c r="AH55" i="1"/>
  <c r="AH53" i="1" s="1"/>
  <c r="AG55" i="1"/>
  <c r="AF55" i="1"/>
  <c r="AE55" i="1"/>
  <c r="AE53" i="1" s="1"/>
  <c r="AD55" i="1"/>
  <c r="AC55" i="1"/>
  <c r="AB55" i="1"/>
  <c r="AB53" i="1" s="1"/>
  <c r="AA55" i="1"/>
  <c r="AA53" i="1" s="1"/>
  <c r="Z55" i="1"/>
  <c r="Z53" i="1" s="1"/>
  <c r="Y55" i="1"/>
  <c r="X55" i="1"/>
  <c r="W55" i="1"/>
  <c r="W53" i="1" s="1"/>
  <c r="V55" i="1"/>
  <c r="U55" i="1"/>
  <c r="T55" i="1"/>
  <c r="T53" i="1" s="1"/>
  <c r="S55" i="1"/>
  <c r="R55" i="1"/>
  <c r="Q55" i="1"/>
  <c r="P55" i="1"/>
  <c r="O55" i="1"/>
  <c r="O53" i="1" s="1"/>
  <c r="N55" i="1"/>
  <c r="M55" i="1"/>
  <c r="L55" i="1"/>
  <c r="L53" i="1" s="1"/>
  <c r="K55" i="1"/>
  <c r="K53" i="1" s="1"/>
  <c r="J55" i="1"/>
  <c r="I55" i="1"/>
  <c r="AK53" i="1"/>
  <c r="AI53" i="1"/>
  <c r="AC53" i="1"/>
  <c r="U53" i="1"/>
  <c r="S53" i="1"/>
  <c r="M53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AM52" i="1"/>
  <c r="AM51" i="1"/>
  <c r="AM50" i="1"/>
  <c r="AM49" i="1"/>
  <c r="AM48" i="1"/>
  <c r="AM47" i="1"/>
  <c r="AM46" i="1"/>
  <c r="AM45" i="1"/>
  <c r="AM44" i="1"/>
  <c r="AM43" i="1"/>
  <c r="AM62" i="1"/>
  <c r="AM61" i="1"/>
  <c r="AM60" i="1"/>
  <c r="AM59" i="1"/>
  <c r="AM58" i="1"/>
  <c r="AM57" i="1"/>
  <c r="AM72" i="1"/>
  <c r="AM71" i="1"/>
  <c r="AM70" i="1"/>
  <c r="AM69" i="1"/>
  <c r="AM68" i="1"/>
  <c r="AM67" i="1"/>
  <c r="AM66" i="1"/>
  <c r="AM65" i="1"/>
  <c r="AM82" i="1"/>
  <c r="AM81" i="1"/>
  <c r="AM80" i="1"/>
  <c r="AM79" i="1"/>
  <c r="AM78" i="1"/>
  <c r="AM77" i="1"/>
  <c r="AM76" i="1"/>
  <c r="AM75" i="1"/>
  <c r="AM98" i="1"/>
  <c r="AM97" i="1"/>
  <c r="AM96" i="1"/>
  <c r="AM94" i="1"/>
  <c r="AM93" i="1"/>
  <c r="AM92" i="1"/>
  <c r="AM91" i="1"/>
  <c r="AM90" i="1"/>
  <c r="AM89" i="1"/>
  <c r="AM88" i="1"/>
  <c r="AM87" i="1"/>
  <c r="AM86" i="1"/>
  <c r="AM148" i="1"/>
  <c r="AM147" i="1"/>
  <c r="AM146" i="1"/>
  <c r="AM145" i="1"/>
  <c r="AM144" i="1"/>
  <c r="AM143" i="1"/>
  <c r="AM142" i="1"/>
  <c r="AM141" i="1"/>
  <c r="AM140" i="1"/>
  <c r="AM138" i="1"/>
  <c r="AM136" i="1"/>
  <c r="AM135" i="1"/>
  <c r="AM134" i="1"/>
  <c r="AM133" i="1"/>
  <c r="AM132" i="1"/>
  <c r="AM131" i="1"/>
  <c r="AM130" i="1"/>
  <c r="AM129" i="1"/>
  <c r="AM128" i="1"/>
  <c r="AM127" i="1"/>
  <c r="AM126" i="1"/>
  <c r="AM125" i="1"/>
  <c r="AM124" i="1"/>
  <c r="AM122" i="1"/>
  <c r="AM120" i="1"/>
  <c r="AM119" i="1"/>
  <c r="AM118" i="1"/>
  <c r="AM117" i="1"/>
  <c r="AM116" i="1"/>
  <c r="AM115" i="1"/>
  <c r="AM114" i="1"/>
  <c r="AM113" i="1"/>
  <c r="AM112" i="1"/>
  <c r="AM111" i="1"/>
  <c r="AM110" i="1"/>
  <c r="AM108" i="1"/>
  <c r="AM106" i="1"/>
  <c r="AM105" i="1"/>
  <c r="AM104" i="1"/>
  <c r="AM102" i="1"/>
  <c r="AM156" i="1"/>
  <c r="AM155" i="1"/>
  <c r="AM154" i="1"/>
  <c r="AM153" i="1"/>
  <c r="AM152" i="1"/>
  <c r="AM151" i="1"/>
  <c r="AM164" i="1"/>
  <c r="AM163" i="1"/>
  <c r="AM166" i="1"/>
  <c r="AM165" i="1"/>
  <c r="AM168" i="1"/>
  <c r="AM167" i="1"/>
  <c r="AM170" i="1"/>
  <c r="AM172" i="1"/>
  <c r="AM162" i="1"/>
  <c r="AM161" i="1"/>
  <c r="AM160" i="1"/>
  <c r="AM159" i="1"/>
  <c r="AM176" i="1"/>
  <c r="AM175" i="1"/>
  <c r="AM173" i="1" s="1"/>
  <c r="P157" i="1"/>
  <c r="AL174" i="1"/>
  <c r="AL173" i="1"/>
  <c r="AL158" i="1"/>
  <c r="AL157" i="1"/>
  <c r="AL150" i="1"/>
  <c r="AL149" i="1"/>
  <c r="AL100" i="1"/>
  <c r="AL99" i="1"/>
  <c r="AL84" i="1"/>
  <c r="AL83" i="1"/>
  <c r="AL74" i="1"/>
  <c r="AL73" i="1"/>
  <c r="AL64" i="1"/>
  <c r="AL56" i="1"/>
  <c r="AL54" i="1"/>
  <c r="AL42" i="1"/>
  <c r="AK174" i="1"/>
  <c r="AJ174" i="1"/>
  <c r="AI174" i="1"/>
  <c r="AH174" i="1"/>
  <c r="AG174" i="1"/>
  <c r="AF174" i="1"/>
  <c r="AE174" i="1"/>
  <c r="AD174" i="1"/>
  <c r="AC174" i="1"/>
  <c r="AB174" i="1"/>
  <c r="AA174" i="1"/>
  <c r="Z174" i="1"/>
  <c r="Y174" i="1"/>
  <c r="X174" i="1"/>
  <c r="W174" i="1"/>
  <c r="V174" i="1"/>
  <c r="U174" i="1"/>
  <c r="T174" i="1"/>
  <c r="S174" i="1"/>
  <c r="R174" i="1"/>
  <c r="Q174" i="1"/>
  <c r="P174" i="1"/>
  <c r="AK173" i="1"/>
  <c r="AJ173" i="1"/>
  <c r="AI173" i="1"/>
  <c r="AH173" i="1"/>
  <c r="AG173" i="1"/>
  <c r="AF173" i="1"/>
  <c r="AE173" i="1"/>
  <c r="AD173" i="1"/>
  <c r="AC173" i="1"/>
  <c r="AB173" i="1"/>
  <c r="AA173" i="1"/>
  <c r="Z173" i="1"/>
  <c r="Y173" i="1"/>
  <c r="X173" i="1"/>
  <c r="W173" i="1"/>
  <c r="V173" i="1"/>
  <c r="U173" i="1"/>
  <c r="T173" i="1"/>
  <c r="S173" i="1"/>
  <c r="R173" i="1"/>
  <c r="Q173" i="1"/>
  <c r="P173" i="1"/>
  <c r="O174" i="1"/>
  <c r="O173" i="1"/>
  <c r="AK158" i="1"/>
  <c r="AJ158" i="1"/>
  <c r="AI158" i="1"/>
  <c r="AH158" i="1"/>
  <c r="AG158" i="1"/>
  <c r="AF158" i="1"/>
  <c r="AE158" i="1"/>
  <c r="AD158" i="1"/>
  <c r="AC158" i="1"/>
  <c r="AB158" i="1"/>
  <c r="AA158" i="1"/>
  <c r="Z158" i="1"/>
  <c r="Y158" i="1"/>
  <c r="X158" i="1"/>
  <c r="W158" i="1"/>
  <c r="V158" i="1"/>
  <c r="U158" i="1"/>
  <c r="T158" i="1"/>
  <c r="S158" i="1"/>
  <c r="R158" i="1"/>
  <c r="Q158" i="1"/>
  <c r="P158" i="1"/>
  <c r="O158" i="1"/>
  <c r="N158" i="1"/>
  <c r="M158" i="1"/>
  <c r="L158" i="1"/>
  <c r="K158" i="1"/>
  <c r="J158" i="1"/>
  <c r="AK157" i="1"/>
  <c r="AJ157" i="1"/>
  <c r="AI157" i="1"/>
  <c r="AH157" i="1"/>
  <c r="AG157" i="1"/>
  <c r="AF157" i="1"/>
  <c r="AE157" i="1"/>
  <c r="AD157" i="1"/>
  <c r="AC157" i="1"/>
  <c r="AB157" i="1"/>
  <c r="AA157" i="1"/>
  <c r="Z157" i="1"/>
  <c r="Y157" i="1"/>
  <c r="X157" i="1"/>
  <c r="W157" i="1"/>
  <c r="V157" i="1"/>
  <c r="U157" i="1"/>
  <c r="T157" i="1"/>
  <c r="S157" i="1"/>
  <c r="R157" i="1"/>
  <c r="Q157" i="1"/>
  <c r="O157" i="1"/>
  <c r="N157" i="1"/>
  <c r="M157" i="1"/>
  <c r="I158" i="1"/>
  <c r="I157" i="1"/>
  <c r="AK150" i="1"/>
  <c r="AJ150" i="1"/>
  <c r="AI150" i="1"/>
  <c r="AH150" i="1"/>
  <c r="AG150" i="1"/>
  <c r="AF150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AK149" i="1"/>
  <c r="AJ149" i="1"/>
  <c r="AI149" i="1"/>
  <c r="AH149" i="1"/>
  <c r="AG149" i="1"/>
  <c r="AF149" i="1"/>
  <c r="AE149" i="1"/>
  <c r="AD149" i="1"/>
  <c r="AC149" i="1"/>
  <c r="AB149" i="1"/>
  <c r="AA149" i="1"/>
  <c r="Y149" i="1"/>
  <c r="X149" i="1"/>
  <c r="W149" i="1"/>
  <c r="V149" i="1"/>
  <c r="U149" i="1"/>
  <c r="T149" i="1"/>
  <c r="S149" i="1"/>
  <c r="R149" i="1"/>
  <c r="Q149" i="1"/>
  <c r="P149" i="1"/>
  <c r="O149" i="1"/>
  <c r="N149" i="1"/>
  <c r="M149" i="1"/>
  <c r="L149" i="1"/>
  <c r="K149" i="1"/>
  <c r="J149" i="1"/>
  <c r="I150" i="1"/>
  <c r="I149" i="1"/>
  <c r="E149" i="1"/>
  <c r="AK100" i="1"/>
  <c r="AJ100" i="1"/>
  <c r="AI100" i="1"/>
  <c r="AH100" i="1"/>
  <c r="AG100" i="1"/>
  <c r="AF100" i="1"/>
  <c r="AE100" i="1"/>
  <c r="AD100" i="1"/>
  <c r="AC100" i="1"/>
  <c r="AB100" i="1"/>
  <c r="AA100" i="1"/>
  <c r="Z100" i="1"/>
  <c r="Y100" i="1"/>
  <c r="X100" i="1"/>
  <c r="W100" i="1"/>
  <c r="V100" i="1"/>
  <c r="U100" i="1"/>
  <c r="T100" i="1"/>
  <c r="S100" i="1"/>
  <c r="R100" i="1"/>
  <c r="Q100" i="1"/>
  <c r="P100" i="1"/>
  <c r="O100" i="1"/>
  <c r="N100" i="1"/>
  <c r="M100" i="1"/>
  <c r="L100" i="1"/>
  <c r="K100" i="1"/>
  <c r="J100" i="1"/>
  <c r="AK99" i="1"/>
  <c r="AJ99" i="1"/>
  <c r="AI99" i="1"/>
  <c r="AH99" i="1"/>
  <c r="AG99" i="1"/>
  <c r="AF99" i="1"/>
  <c r="AE99" i="1"/>
  <c r="AD99" i="1"/>
  <c r="AC99" i="1"/>
  <c r="AB99" i="1"/>
  <c r="AA99" i="1"/>
  <c r="Z99" i="1"/>
  <c r="Y99" i="1"/>
  <c r="X99" i="1"/>
  <c r="W99" i="1"/>
  <c r="V99" i="1"/>
  <c r="U99" i="1"/>
  <c r="T99" i="1"/>
  <c r="S99" i="1"/>
  <c r="R99" i="1"/>
  <c r="Q99" i="1"/>
  <c r="P99" i="1"/>
  <c r="O99" i="1"/>
  <c r="N99" i="1"/>
  <c r="M99" i="1"/>
  <c r="L99" i="1"/>
  <c r="K99" i="1"/>
  <c r="I100" i="1"/>
  <c r="I99" i="1"/>
  <c r="E99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I84" i="1"/>
  <c r="I83" i="1"/>
  <c r="E83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4" i="1"/>
  <c r="I73" i="1"/>
  <c r="E55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I41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M41" i="1"/>
  <c r="L41" i="1"/>
  <c r="K41" i="1"/>
  <c r="J41" i="1"/>
  <c r="I42" i="1"/>
  <c r="E41" i="1"/>
  <c r="N53" i="1" l="1"/>
  <c r="V53" i="1"/>
  <c r="AD53" i="1"/>
  <c r="AL53" i="1"/>
  <c r="AG53" i="1"/>
  <c r="AL40" i="1"/>
  <c r="P53" i="1"/>
  <c r="X53" i="1"/>
  <c r="AF53" i="1"/>
  <c r="AM41" i="1"/>
  <c r="AM63" i="1"/>
  <c r="E12" i="7"/>
  <c r="G22" i="6"/>
  <c r="R53" i="1"/>
  <c r="AN63" i="1"/>
  <c r="J53" i="1"/>
  <c r="AN53" i="1" s="1"/>
  <c r="G17" i="8"/>
  <c r="G12" i="8" s="1"/>
  <c r="G13" i="8"/>
  <c r="G27" i="8"/>
  <c r="AN73" i="1"/>
  <c r="G5" i="8"/>
  <c r="AN41" i="1"/>
  <c r="M39" i="1"/>
  <c r="AL39" i="1"/>
  <c r="AL177" i="1" s="1"/>
  <c r="AM55" i="1"/>
  <c r="AM53" i="1" s="1"/>
  <c r="E12" i="8"/>
  <c r="E4" i="8" s="1"/>
  <c r="G22" i="8"/>
  <c r="G60" i="8"/>
  <c r="G64" i="8"/>
  <c r="E4" i="7"/>
  <c r="F4" i="7"/>
  <c r="V4" i="7"/>
  <c r="T4" i="7"/>
  <c r="R4" i="7"/>
  <c r="P4" i="7"/>
  <c r="N4" i="7"/>
  <c r="L4" i="7"/>
  <c r="J4" i="7"/>
  <c r="H4" i="7"/>
  <c r="G4" i="7"/>
  <c r="I4" i="7"/>
  <c r="K4" i="7"/>
  <c r="M4" i="7"/>
  <c r="O4" i="7"/>
  <c r="Q4" i="7"/>
  <c r="S4" i="7"/>
  <c r="U4" i="7"/>
  <c r="W4" i="7"/>
  <c r="Y4" i="7"/>
  <c r="AA4" i="7"/>
  <c r="AC4" i="7"/>
  <c r="AE4" i="7"/>
  <c r="AG4" i="7"/>
  <c r="AI4" i="7"/>
  <c r="AM60" i="6"/>
  <c r="T12" i="6"/>
  <c r="T4" i="6" s="1"/>
  <c r="T74" i="6" s="1"/>
  <c r="AJ12" i="6"/>
  <c r="AJ4" i="6" s="1"/>
  <c r="AJ74" i="6" s="1"/>
  <c r="G64" i="6"/>
  <c r="L4" i="6"/>
  <c r="AB4" i="6"/>
  <c r="AB74" i="6" s="1"/>
  <c r="H12" i="6"/>
  <c r="J12" i="6"/>
  <c r="N12" i="6"/>
  <c r="P12" i="6"/>
  <c r="P4" i="6" s="1"/>
  <c r="P74" i="6" s="1"/>
  <c r="R12" i="6"/>
  <c r="V12" i="6"/>
  <c r="V4" i="6" s="1"/>
  <c r="V74" i="6" s="1"/>
  <c r="X12" i="6"/>
  <c r="X4" i="6" s="1"/>
  <c r="X74" i="6" s="1"/>
  <c r="Z12" i="6"/>
  <c r="Z4" i="6" s="1"/>
  <c r="Z74" i="6" s="1"/>
  <c r="AD12" i="6"/>
  <c r="AF12" i="6"/>
  <c r="AH12" i="6"/>
  <c r="E12" i="6"/>
  <c r="E4" i="6" s="1"/>
  <c r="AM17" i="6"/>
  <c r="AL22" i="6"/>
  <c r="H4" i="6"/>
  <c r="AF4" i="6"/>
  <c r="AF74" i="6" s="1"/>
  <c r="AL13" i="6"/>
  <c r="K12" i="6"/>
  <c r="K4" i="6" s="1"/>
  <c r="K74" i="6" s="1"/>
  <c r="M12" i="6"/>
  <c r="M4" i="6" s="1"/>
  <c r="M74" i="6" s="1"/>
  <c r="O12" i="6"/>
  <c r="O4" i="6" s="1"/>
  <c r="O74" i="6" s="1"/>
  <c r="Q12" i="6"/>
  <c r="Q4" i="6" s="1"/>
  <c r="Q74" i="6" s="1"/>
  <c r="S12" i="6"/>
  <c r="S4" i="6" s="1"/>
  <c r="S74" i="6" s="1"/>
  <c r="U12" i="6"/>
  <c r="U4" i="6" s="1"/>
  <c r="U74" i="6" s="1"/>
  <c r="W12" i="6"/>
  <c r="W4" i="6" s="1"/>
  <c r="W74" i="6" s="1"/>
  <c r="Y12" i="6"/>
  <c r="Y4" i="6" s="1"/>
  <c r="Y74" i="6" s="1"/>
  <c r="AA12" i="6"/>
  <c r="AA4" i="6" s="1"/>
  <c r="AA74" i="6" s="1"/>
  <c r="AC12" i="6"/>
  <c r="AC4" i="6" s="1"/>
  <c r="AC74" i="6" s="1"/>
  <c r="AE12" i="6"/>
  <c r="AE4" i="6" s="1"/>
  <c r="AE74" i="6" s="1"/>
  <c r="AG12" i="6"/>
  <c r="AG4" i="6" s="1"/>
  <c r="AG74" i="6" s="1"/>
  <c r="AI12" i="6"/>
  <c r="AI4" i="6" s="1"/>
  <c r="AI74" i="6" s="1"/>
  <c r="AK12" i="6"/>
  <c r="AK4" i="6" s="1"/>
  <c r="AK74" i="6" s="1"/>
  <c r="J4" i="6"/>
  <c r="J74" i="6" s="1"/>
  <c r="N4" i="6"/>
  <c r="R4" i="6"/>
  <c r="R74" i="6" s="1"/>
  <c r="AD4" i="6"/>
  <c r="AH4" i="6"/>
  <c r="AH74" i="6" s="1"/>
  <c r="G12" i="6"/>
  <c r="AL5" i="6"/>
  <c r="G5" i="6"/>
  <c r="AL17" i="6"/>
  <c r="AL12" i="6" s="1"/>
  <c r="G27" i="6"/>
  <c r="G60" i="6"/>
  <c r="AM5" i="6"/>
  <c r="I12" i="6"/>
  <c r="I4" i="6" s="1"/>
  <c r="AM13" i="6"/>
  <c r="AM22" i="6"/>
  <c r="G35" i="6"/>
  <c r="AM64" i="6"/>
  <c r="AL65" i="6"/>
  <c r="AL64" i="6" s="1"/>
  <c r="H74" i="6"/>
  <c r="L74" i="6"/>
  <c r="N74" i="6"/>
  <c r="AD74" i="6"/>
  <c r="AL28" i="6"/>
  <c r="AL27" i="6" s="1"/>
  <c r="I27" i="6"/>
  <c r="AM27" i="6" s="1"/>
  <c r="AL36" i="6"/>
  <c r="AL35" i="6" s="1"/>
  <c r="I35" i="6"/>
  <c r="AM35" i="6" s="1"/>
  <c r="AM72" i="6"/>
  <c r="AN55" i="1"/>
  <c r="G4" i="8" l="1"/>
  <c r="G74" i="8" s="1"/>
  <c r="AL4" i="6"/>
  <c r="G4" i="6"/>
  <c r="G74" i="6" s="1"/>
  <c r="AM4" i="6"/>
  <c r="AM12" i="6"/>
  <c r="S75" i="6"/>
  <c r="D80" i="6" s="1"/>
  <c r="AL74" i="6"/>
  <c r="AK75" i="6"/>
  <c r="D81" i="6" s="1"/>
  <c r="I74" i="6"/>
  <c r="M75" i="6" l="1"/>
  <c r="AM74" i="6"/>
  <c r="Z149" i="1"/>
  <c r="AN149" i="1" s="1"/>
  <c r="G153" i="1"/>
  <c r="AL75" i="6" l="1"/>
  <c r="D79" i="6"/>
  <c r="E63" i="1"/>
  <c r="E53" i="1" s="1"/>
  <c r="E73" i="1"/>
  <c r="E173" i="1"/>
  <c r="E157" i="1"/>
  <c r="E39" i="1" l="1"/>
  <c r="I54" i="1" l="1"/>
  <c r="I40" i="1" s="1"/>
  <c r="P39" i="1"/>
  <c r="P177" i="1" s="1"/>
  <c r="T39" i="1"/>
  <c r="T177" i="1" s="1"/>
  <c r="U39" i="1"/>
  <c r="U177" i="1" s="1"/>
  <c r="X39" i="1"/>
  <c r="X177" i="1" s="1"/>
  <c r="Y39" i="1"/>
  <c r="Y177" i="1" s="1"/>
  <c r="Z39" i="1"/>
  <c r="Z177" i="1" s="1"/>
  <c r="AA39" i="1"/>
  <c r="AA177" i="1" s="1"/>
  <c r="AB39" i="1"/>
  <c r="AB177" i="1" s="1"/>
  <c r="AC39" i="1"/>
  <c r="AC177" i="1" s="1"/>
  <c r="AD39" i="1"/>
  <c r="AD177" i="1" s="1"/>
  <c r="AF39" i="1"/>
  <c r="AF177" i="1" s="1"/>
  <c r="AG39" i="1"/>
  <c r="AG177" i="1" s="1"/>
  <c r="AH39" i="1"/>
  <c r="AH177" i="1" s="1"/>
  <c r="AI39" i="1"/>
  <c r="AI177" i="1" s="1"/>
  <c r="AJ39" i="1"/>
  <c r="AJ177" i="1" s="1"/>
  <c r="AK39" i="1"/>
  <c r="AK177" i="1" s="1"/>
  <c r="AE39" i="1" l="1"/>
  <c r="AE177" i="1" s="1"/>
  <c r="W39" i="1"/>
  <c r="W177" i="1" s="1"/>
  <c r="O39" i="1"/>
  <c r="O177" i="1" s="1"/>
  <c r="V39" i="1"/>
  <c r="V177" i="1" s="1"/>
  <c r="N39" i="1"/>
  <c r="S39" i="1"/>
  <c r="S177" i="1" s="1"/>
  <c r="R39" i="1"/>
  <c r="R177" i="1" s="1"/>
  <c r="Q39" i="1"/>
  <c r="Q177" i="1" s="1"/>
  <c r="K39" i="1"/>
  <c r="L39" i="1"/>
  <c r="J39" i="1"/>
  <c r="AM174" i="1" l="1"/>
  <c r="AM150" i="1"/>
  <c r="AM149" i="1"/>
  <c r="AM100" i="1"/>
  <c r="AM84" i="1"/>
  <c r="AM74" i="1"/>
  <c r="AM73" i="1"/>
  <c r="AM64" i="1"/>
  <c r="AM56" i="1"/>
  <c r="AM54" i="1" l="1"/>
  <c r="AM39" i="1"/>
  <c r="AM42" i="1"/>
  <c r="AM158" i="1"/>
  <c r="G87" i="1"/>
  <c r="N173" i="1"/>
  <c r="N177" i="1" s="1"/>
  <c r="AM40" i="1" l="1"/>
  <c r="I39" i="1"/>
  <c r="AN39" i="1" l="1"/>
  <c r="G47" i="1"/>
  <c r="M173" i="1" l="1"/>
  <c r="M177" i="1" s="1"/>
  <c r="J174" i="1" l="1"/>
  <c r="K174" i="1"/>
  <c r="L174" i="1"/>
  <c r="M174" i="1"/>
  <c r="N174" i="1"/>
  <c r="I174" i="1"/>
  <c r="I173" i="1"/>
  <c r="K54" i="1"/>
  <c r="K40" i="1" s="1"/>
  <c r="L54" i="1"/>
  <c r="L40" i="1" s="1"/>
  <c r="M54" i="1"/>
  <c r="M40" i="1" s="1"/>
  <c r="N54" i="1"/>
  <c r="N40" i="1" s="1"/>
  <c r="O54" i="1"/>
  <c r="O40" i="1" s="1"/>
  <c r="P54" i="1"/>
  <c r="P40" i="1" s="1"/>
  <c r="Q54" i="1"/>
  <c r="Q40" i="1" s="1"/>
  <c r="R54" i="1"/>
  <c r="R40" i="1" s="1"/>
  <c r="S54" i="1"/>
  <c r="S40" i="1" s="1"/>
  <c r="T54" i="1"/>
  <c r="T40" i="1" s="1"/>
  <c r="V54" i="1"/>
  <c r="V40" i="1" s="1"/>
  <c r="W54" i="1"/>
  <c r="W40" i="1" s="1"/>
  <c r="X54" i="1"/>
  <c r="X40" i="1" s="1"/>
  <c r="Y54" i="1"/>
  <c r="Y40" i="1" s="1"/>
  <c r="Z54" i="1"/>
  <c r="Z40" i="1" s="1"/>
  <c r="AA54" i="1"/>
  <c r="AA40" i="1" s="1"/>
  <c r="AB54" i="1"/>
  <c r="AB40" i="1" s="1"/>
  <c r="AC54" i="1"/>
  <c r="AC40" i="1" s="1"/>
  <c r="AD54" i="1"/>
  <c r="AD40" i="1" s="1"/>
  <c r="AE54" i="1"/>
  <c r="AE40" i="1" s="1"/>
  <c r="AF54" i="1"/>
  <c r="AF40" i="1" s="1"/>
  <c r="AG54" i="1"/>
  <c r="AG40" i="1" s="1"/>
  <c r="AH54" i="1"/>
  <c r="AH40" i="1" s="1"/>
  <c r="AI54" i="1"/>
  <c r="AI40" i="1" s="1"/>
  <c r="AJ54" i="1"/>
  <c r="AJ40" i="1" s="1"/>
  <c r="AK54" i="1"/>
  <c r="AK40" i="1" s="1"/>
  <c r="J54" i="1"/>
  <c r="J40" i="1" s="1"/>
  <c r="I177" i="1" l="1"/>
  <c r="G159" i="1"/>
  <c r="G45" i="1"/>
  <c r="J173" i="1" l="1"/>
  <c r="K173" i="1" l="1"/>
  <c r="L173" i="1"/>
  <c r="AN173" i="1" l="1"/>
  <c r="F41" i="1"/>
  <c r="AM171" i="1" l="1"/>
  <c r="AM169" i="1"/>
  <c r="K157" i="1"/>
  <c r="K177" i="1" s="1"/>
  <c r="G57" i="1"/>
  <c r="J157" i="1" l="1"/>
  <c r="L157" i="1"/>
  <c r="L177" i="1" s="1"/>
  <c r="AM157" i="1"/>
  <c r="J139" i="1"/>
  <c r="AM139" i="1" s="1"/>
  <c r="J137" i="1"/>
  <c r="AM137" i="1" s="1"/>
  <c r="G151" i="1"/>
  <c r="G161" i="1"/>
  <c r="U54" i="1"/>
  <c r="U40" i="1" s="1"/>
  <c r="G49" i="1"/>
  <c r="G157" i="1" l="1"/>
  <c r="AN157" i="1"/>
  <c r="J95" i="1"/>
  <c r="AM95" i="1" s="1"/>
  <c r="G103" i="1"/>
  <c r="J103" i="1" s="1"/>
  <c r="AM103" i="1" s="1"/>
  <c r="J107" i="1"/>
  <c r="AM107" i="1" s="1"/>
  <c r="J109" i="1"/>
  <c r="AM109" i="1" s="1"/>
  <c r="J121" i="1"/>
  <c r="AM121" i="1" s="1"/>
  <c r="J123" i="1"/>
  <c r="AM123" i="1" s="1"/>
  <c r="G101" i="1"/>
  <c r="G99" i="1" l="1"/>
  <c r="J101" i="1"/>
  <c r="AM101" i="1" s="1"/>
  <c r="G155" i="1"/>
  <c r="G149" i="1" s="1"/>
  <c r="D149" i="1"/>
  <c r="G85" i="1"/>
  <c r="G51" i="1"/>
  <c r="G43" i="1"/>
  <c r="G41" i="1" s="1"/>
  <c r="G175" i="1"/>
  <c r="G173" i="1" s="1"/>
  <c r="G55" i="1"/>
  <c r="G65" i="1"/>
  <c r="G77" i="1"/>
  <c r="G75" i="1"/>
  <c r="G73" i="1" l="1"/>
  <c r="G63" i="1"/>
  <c r="G53" i="1" s="1"/>
  <c r="G83" i="1"/>
  <c r="J99" i="1"/>
  <c r="AM99" i="1"/>
  <c r="J85" i="1"/>
  <c r="AM85" i="1" s="1"/>
  <c r="G39" i="1" l="1"/>
  <c r="G177" i="1" s="1"/>
  <c r="AN99" i="1"/>
  <c r="AM83" i="1"/>
  <c r="J83" i="1"/>
  <c r="AN83" i="1" s="1"/>
  <c r="J177" i="1" l="1"/>
  <c r="AN177" i="1" s="1"/>
  <c r="AM177" i="1"/>
</calcChain>
</file>

<file path=xl/sharedStrings.xml><?xml version="1.0" encoding="utf-8"?>
<sst xmlns="http://schemas.openxmlformats.org/spreadsheetml/2006/main" count="1052" uniqueCount="205">
  <si>
    <t>N°</t>
  </si>
  <si>
    <t>U.M.</t>
  </si>
  <si>
    <t>META FISICA</t>
  </si>
  <si>
    <t>PROGRAMACIÓN</t>
  </si>
  <si>
    <t>Financiero</t>
  </si>
  <si>
    <t>Físico</t>
  </si>
  <si>
    <t>C.U.</t>
  </si>
  <si>
    <t>COSTO TOTAL</t>
  </si>
  <si>
    <t>COMPONENTE / ACTIVIDAD</t>
  </si>
  <si>
    <t>PLAN OPERATIVO DEL PROYECTO - POP</t>
  </si>
  <si>
    <t>I.</t>
  </si>
  <si>
    <t>INFORMACIÓN GENERAL</t>
  </si>
  <si>
    <t>1.1.</t>
  </si>
  <si>
    <t>1.2.</t>
  </si>
  <si>
    <t>1.3.</t>
  </si>
  <si>
    <t>1.4.</t>
  </si>
  <si>
    <t>1.5.</t>
  </si>
  <si>
    <t>1.6.</t>
  </si>
  <si>
    <t>DNI</t>
  </si>
  <si>
    <t>Grado Alcanzado</t>
  </si>
  <si>
    <t>Función</t>
  </si>
  <si>
    <t>*Adicionar filas si lo requiere</t>
  </si>
  <si>
    <t>1.7.</t>
  </si>
  <si>
    <t>Representante Legal</t>
  </si>
  <si>
    <t>1.8.</t>
  </si>
  <si>
    <t>Presupuesto del Proyecto</t>
  </si>
  <si>
    <t>Fuente de Financiamiento</t>
  </si>
  <si>
    <t>Nivel de proyecto</t>
  </si>
  <si>
    <t>Presupuesto</t>
  </si>
  <si>
    <t>II.</t>
  </si>
  <si>
    <t>Nivel de Proyecto</t>
  </si>
  <si>
    <t>Código del proyecto</t>
  </si>
  <si>
    <t>Nombre del proyecto</t>
  </si>
  <si>
    <t>Universidad</t>
  </si>
  <si>
    <t>Facultad/Escuela/EPG</t>
  </si>
  <si>
    <t>Producto/Actividad Principal</t>
  </si>
  <si>
    <t>Fecha Inicio</t>
  </si>
  <si>
    <t>Fecha Término</t>
  </si>
  <si>
    <t>Duración (Meses)</t>
  </si>
  <si>
    <t>INFORMACIÓN TÉCNICA</t>
  </si>
  <si>
    <t>2.1.</t>
  </si>
  <si>
    <t>Objetivo del proyecto</t>
  </si>
  <si>
    <t>2.3.</t>
  </si>
  <si>
    <t>Programación Técnica</t>
  </si>
  <si>
    <t>MESES</t>
  </si>
  <si>
    <t>MAPEO DE SEVERIDAD Y PRIORIZACIÓN DE RESTAURACIÓN POST INCENDIO</t>
  </si>
  <si>
    <t>UNIVERDIDAD NACIONAL DE JAÉN</t>
  </si>
  <si>
    <t>INGENIERIA FORESTAL Y AMBIENTAL</t>
  </si>
  <si>
    <t>Mapear la severidad de incendios y la priorización de la restauración forestal post-incendio en la región Cajamarca, Perú.</t>
  </si>
  <si>
    <t xml:space="preserve"> S/. 150, 000.00</t>
  </si>
  <si>
    <t>LI_IFA_01</t>
  </si>
  <si>
    <t>Meses</t>
  </si>
  <si>
    <t>Asistente Administrativo</t>
  </si>
  <si>
    <t>Tesista</t>
  </si>
  <si>
    <t>Unid</t>
  </si>
  <si>
    <t xml:space="preserve">Febrero </t>
  </si>
  <si>
    <t>Establecimiento de parcelas permanentes de evaluación</t>
  </si>
  <si>
    <t>Identificación  y priorización de áreas</t>
  </si>
  <si>
    <t>Analisis de componentes principales , analisis de Cluster</t>
  </si>
  <si>
    <t>Evaluar el Efecto de la Severidad de Incendio en la Regeneración  Post - Incendio en parcelas permanentes.</t>
  </si>
  <si>
    <t>Identificación de zonas de estudio y priorización</t>
  </si>
  <si>
    <t xml:space="preserve">Inventario de la regeneración natural </t>
  </si>
  <si>
    <t>Marcado Placado y registro de vegetación arborea</t>
  </si>
  <si>
    <t>Co-investigador</t>
  </si>
  <si>
    <t>Taller de presentación del proyecto</t>
  </si>
  <si>
    <t>Gbl</t>
  </si>
  <si>
    <t>Candy Lisbeth Ocaña Zúñiga</t>
  </si>
  <si>
    <t>Daniel José Vega Nieva</t>
  </si>
  <si>
    <t>Mario Ruíz Ramos</t>
  </si>
  <si>
    <t xml:space="preserve">Heinz Gonzales Pérez </t>
  </si>
  <si>
    <t>Jefferson Anthony Cubas Sánchez</t>
  </si>
  <si>
    <t>Miriam Cruz Chumacero</t>
  </si>
  <si>
    <t>Magister</t>
  </si>
  <si>
    <t>Doctor</t>
  </si>
  <si>
    <t>Estudiante</t>
  </si>
  <si>
    <t>CPC</t>
  </si>
  <si>
    <t>Investigador Principal</t>
  </si>
  <si>
    <t>Intermedio</t>
  </si>
  <si>
    <t>Talleres  de Presentación de resultados</t>
  </si>
  <si>
    <t>Parcela</t>
  </si>
  <si>
    <t>unid</t>
  </si>
  <si>
    <t>parcela</t>
  </si>
  <si>
    <t>GPS</t>
  </si>
  <si>
    <t>Dron</t>
  </si>
  <si>
    <t>Relascopio de beterlich</t>
  </si>
  <si>
    <t>Seguro de viajes</t>
  </si>
  <si>
    <t>Seguro viaje</t>
  </si>
  <si>
    <t>Materiales  de oficina</t>
  </si>
  <si>
    <t>mes</t>
  </si>
  <si>
    <t xml:space="preserve">Recursos Humanos </t>
  </si>
  <si>
    <t xml:space="preserve">Investigador Principal, </t>
  </si>
  <si>
    <t>Asistente administrativo</t>
  </si>
  <si>
    <t>Taller</t>
  </si>
  <si>
    <t>Publicidad</t>
  </si>
  <si>
    <t>Tesista (1)</t>
  </si>
  <si>
    <t>Co-investigador (1)</t>
  </si>
  <si>
    <t>Co-investigador (2)</t>
  </si>
  <si>
    <t>Tesista (2)</t>
  </si>
  <si>
    <t>Prevención, control, diagnóstico y tratamiento de coronavirus</t>
  </si>
  <si>
    <t>Caja</t>
  </si>
  <si>
    <t>Martillos</t>
  </si>
  <si>
    <t>Laminas de aluminio</t>
  </si>
  <si>
    <t xml:space="preserve">Plumones grueso Indeleble negro </t>
  </si>
  <si>
    <t>Cinta de envalaje</t>
  </si>
  <si>
    <t>cinta masquin</t>
  </si>
  <si>
    <t>Alcohol</t>
  </si>
  <si>
    <t>Tijera de podar puño</t>
  </si>
  <si>
    <t>Clavos 2"</t>
  </si>
  <si>
    <t>Pilas AAA</t>
  </si>
  <si>
    <t>kg</t>
  </si>
  <si>
    <t>litros</t>
  </si>
  <si>
    <t>par</t>
  </si>
  <si>
    <t>Pintura spray rojo</t>
  </si>
  <si>
    <t>Rafia de 5 kg</t>
  </si>
  <si>
    <t>Cono</t>
  </si>
  <si>
    <t>Evalualuación de la severidad de incendios forestales  de gran magnitud mediante la instalación de Parcelas permanentes en la Región Cajamarca.</t>
  </si>
  <si>
    <t>Parcelas</t>
  </si>
  <si>
    <t>Evaluación y cartografiado de la severeidad de incendio en la vegetación y en el suelo</t>
  </si>
  <si>
    <t>Cuantificación de la severidad mediante el calculo de indices Espectrales óptimos y umbrales Pre y post incendio.</t>
  </si>
  <si>
    <t>Establecimiento de umbrales  para indices satelitales</t>
  </si>
  <si>
    <t xml:space="preserve">Determinación de indices de verdor de la vegetación  NDVI y SAVI </t>
  </si>
  <si>
    <t>Mapeo de la severidad a partir de los índices dNBR y RBR</t>
  </si>
  <si>
    <t>Instalación de sub parcelas de evaluación permanete</t>
  </si>
  <si>
    <t>hipsometros laser vertex</t>
  </si>
  <si>
    <t>Cinta diamétrica</t>
  </si>
  <si>
    <t xml:space="preserve">Wincha de 100 m </t>
  </si>
  <si>
    <t>Und</t>
  </si>
  <si>
    <t>Gastos Generales</t>
  </si>
  <si>
    <t>Evento</t>
  </si>
  <si>
    <t>Servicios  de publicidad de artículos en revistas indecsadas (APC y Traducción)</t>
  </si>
  <si>
    <t>Colección de datos sustentados técnicamente y procesamiento de muestras, análisis.</t>
  </si>
  <si>
    <t>sierra de arco 21"</t>
  </si>
  <si>
    <t>podadoras telescopicas</t>
  </si>
  <si>
    <t xml:space="preserve">Mascarillas  </t>
  </si>
  <si>
    <t>Protector facial</t>
  </si>
  <si>
    <t>caja</t>
  </si>
  <si>
    <t>Pediluvios</t>
  </si>
  <si>
    <t>alcohol en gel</t>
  </si>
  <si>
    <t>Gl</t>
  </si>
  <si>
    <t>Frascos para alcohol en gel</t>
  </si>
  <si>
    <t>Legia</t>
  </si>
  <si>
    <t>limpiadores de piso</t>
  </si>
  <si>
    <t>Polo manga larga</t>
  </si>
  <si>
    <t xml:space="preserve">Laptop  </t>
  </si>
  <si>
    <t>Prensas botanicas</t>
  </si>
  <si>
    <t>Botas de jebe</t>
  </si>
  <si>
    <t xml:space="preserve">Ponencias nacionales e internacionales </t>
  </si>
  <si>
    <t>Fisico</t>
  </si>
  <si>
    <t>Nombres y Apellidos</t>
  </si>
  <si>
    <t>PRESUPUESTO TOTAL</t>
  </si>
  <si>
    <t>Pasajes y viaticos  15%  (22 500.00)</t>
  </si>
  <si>
    <t>(máximo en 3 %  S/ 4,500.00</t>
  </si>
  <si>
    <t>otros de gestión 7%  S/10,500.00</t>
  </si>
  <si>
    <t>Materiales e insumos 20% S/ 30.000.00</t>
  </si>
  <si>
    <t>Equipos y bienes duraraderos (40%) S/ 60,000.00</t>
  </si>
  <si>
    <t>INTERMEDIO</t>
  </si>
  <si>
    <t>Global</t>
  </si>
  <si>
    <t>Barreno de presler</t>
  </si>
  <si>
    <t>Forcipula digital</t>
  </si>
  <si>
    <t>Disco duro externo</t>
  </si>
  <si>
    <t>Pasajes aéreos  Internacionales Nacionales.</t>
  </si>
  <si>
    <t>Combustuble</t>
  </si>
  <si>
    <t>Gal</t>
  </si>
  <si>
    <t>1.1.1</t>
  </si>
  <si>
    <t>1.1.2</t>
  </si>
  <si>
    <t>1.1.3</t>
  </si>
  <si>
    <t>1.1.4</t>
  </si>
  <si>
    <t>1.1.5</t>
  </si>
  <si>
    <t>1.1.6</t>
  </si>
  <si>
    <t>1.2.1</t>
  </si>
  <si>
    <t>1.2.1.1.</t>
  </si>
  <si>
    <t>1.2.2.</t>
  </si>
  <si>
    <t>1.2.2.1</t>
  </si>
  <si>
    <t>1.2.2.2</t>
  </si>
  <si>
    <t>1.2.2.3</t>
  </si>
  <si>
    <t>1.2.2.4</t>
  </si>
  <si>
    <t>1.3.1.</t>
  </si>
  <si>
    <t>Viaticos  ( alimentación, hospedaje y movilidad local)</t>
  </si>
  <si>
    <t>TOTAL</t>
  </si>
  <si>
    <t>CRONOGRAMA DE DESEMBOLSO</t>
  </si>
  <si>
    <t>HITO</t>
  </si>
  <si>
    <t>I</t>
  </si>
  <si>
    <t>II</t>
  </si>
  <si>
    <t>III</t>
  </si>
  <si>
    <t>Monto a Desembolsar</t>
  </si>
  <si>
    <t>Duración</t>
  </si>
  <si>
    <t>Mes 1 al 6</t>
  </si>
  <si>
    <t>Mes 13 al 30</t>
  </si>
  <si>
    <t>Mes 7 al 12</t>
  </si>
  <si>
    <t>Entregables/Indicadores</t>
  </si>
  <si>
    <t>1. ----
2. ------</t>
  </si>
  <si>
    <t>6.1.</t>
  </si>
  <si>
    <t>x</t>
  </si>
  <si>
    <t>X</t>
  </si>
  <si>
    <t>Materiales e insumos</t>
  </si>
  <si>
    <t>Equipos y bienes duraraderos</t>
  </si>
  <si>
    <t>Pasajes y viaticos</t>
  </si>
  <si>
    <t>Otros de gestión</t>
  </si>
  <si>
    <t xml:space="preserve">Pasajes y viaticos </t>
  </si>
  <si>
    <t>xx</t>
  </si>
  <si>
    <t>xxxxxxxxxx</t>
  </si>
  <si>
    <t>Pasajes aéreos Nacionales.</t>
  </si>
  <si>
    <t>Pasajes aéreos Internacionales</t>
  </si>
  <si>
    <t>Viaticos  (alimentación, hospedaje y movilidad local) Nacional e Internacional</t>
  </si>
  <si>
    <t>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</si>
</sst>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_ ;_ * \-#,##0_ ;_ * &quot;-&quot;_ ;_ @_ "/>
    <numFmt numFmtId="165" formatCode="_ * #,##0.00_ ;_ * \-#,##0.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66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5" fontId="2" fillId="0" borderId="0" applyFont="0" applyFill="0" applyBorder="0" applyAlignment="0" applyProtection="0"/>
  </cellStyleXfs>
  <cellXfs count="347">
    <xf numFmtId="0" fontId="0" fillId="0" borderId="0" xfId="0"/>
    <xf numFmtId="0" fontId="4" fillId="9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left" vertical="center" wrapText="1"/>
    </xf>
    <xf numFmtId="4" fontId="5" fillId="3" borderId="5" xfId="0" applyNumberFormat="1" applyFont="1" applyFill="1" applyBorder="1" applyAlignment="1">
      <alignment horizontal="center" vertical="center" wrapText="1"/>
    </xf>
    <xf numFmtId="4" fontId="5" fillId="3" borderId="5" xfId="0" applyNumberFormat="1" applyFont="1" applyFill="1" applyBorder="1" applyAlignment="1">
      <alignment horizontal="right" vertical="center" wrapText="1"/>
    </xf>
    <xf numFmtId="3" fontId="5" fillId="3" borderId="5" xfId="0" applyNumberFormat="1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4" fontId="7" fillId="7" borderId="4" xfId="0" applyNumberFormat="1" applyFont="1" applyFill="1" applyBorder="1" applyAlignment="1">
      <alignment horizontal="center" vertical="center" wrapText="1"/>
    </xf>
    <xf numFmtId="3" fontId="7" fillId="7" borderId="4" xfId="0" applyNumberFormat="1" applyFont="1" applyFill="1" applyBorder="1" applyAlignment="1">
      <alignment horizontal="center" vertical="center" wrapText="1"/>
    </xf>
    <xf numFmtId="4" fontId="4" fillId="7" borderId="5" xfId="0" applyNumberFormat="1" applyFont="1" applyFill="1" applyBorder="1" applyAlignment="1">
      <alignment horizontal="right" vertical="center" wrapText="1"/>
    </xf>
    <xf numFmtId="0" fontId="4" fillId="7" borderId="4" xfId="0" applyFont="1" applyFill="1" applyBorder="1" applyAlignment="1">
      <alignment horizontal="left" vertical="center" wrapText="1"/>
    </xf>
    <xf numFmtId="3" fontId="4" fillId="7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5" fillId="3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3" fontId="5" fillId="3" borderId="4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left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7" borderId="5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vertical="center" wrapText="1"/>
    </xf>
    <xf numFmtId="0" fontId="4" fillId="7" borderId="6" xfId="0" applyFont="1" applyFill="1" applyBorder="1" applyAlignment="1">
      <alignment vertical="center" wrapText="1"/>
    </xf>
    <xf numFmtId="4" fontId="4" fillId="7" borderId="4" xfId="0" applyNumberFormat="1" applyFont="1" applyFill="1" applyBorder="1" applyAlignment="1">
      <alignment horizontal="center" vertical="center" wrapText="1"/>
    </xf>
    <xf numFmtId="4" fontId="4" fillId="7" borderId="4" xfId="0" applyNumberFormat="1" applyFont="1" applyFill="1" applyBorder="1" applyAlignment="1">
      <alignment horizontal="right" vertical="center" wrapText="1"/>
    </xf>
    <xf numFmtId="4" fontId="4" fillId="7" borderId="5" xfId="0" applyNumberFormat="1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4" fillId="7" borderId="7" xfId="0" applyFont="1" applyFill="1" applyBorder="1" applyAlignment="1">
      <alignment horizontal="center" vertical="center" wrapText="1"/>
    </xf>
    <xf numFmtId="4" fontId="4" fillId="7" borderId="7" xfId="0" applyNumberFormat="1" applyFont="1" applyFill="1" applyBorder="1" applyAlignment="1">
      <alignment horizontal="center" vertical="center" wrapText="1"/>
    </xf>
    <xf numFmtId="3" fontId="4" fillId="7" borderId="7" xfId="0" applyNumberFormat="1" applyFont="1" applyFill="1" applyBorder="1" applyAlignment="1">
      <alignment horizontal="center" vertical="center" wrapText="1"/>
    </xf>
    <xf numFmtId="4" fontId="4" fillId="7" borderId="7" xfId="0" applyNumberFormat="1" applyFont="1" applyFill="1" applyBorder="1" applyAlignment="1">
      <alignment horizontal="right" vertical="center" wrapText="1"/>
    </xf>
    <xf numFmtId="0" fontId="4" fillId="7" borderId="7" xfId="0" applyFont="1" applyFill="1" applyBorder="1" applyAlignment="1">
      <alignment horizontal="right" vertical="center" wrapText="1"/>
    </xf>
    <xf numFmtId="0" fontId="4" fillId="7" borderId="0" xfId="0" applyFont="1" applyFill="1" applyAlignment="1">
      <alignment horizontal="center" vertical="center" wrapText="1"/>
    </xf>
    <xf numFmtId="0" fontId="4" fillId="7" borderId="0" xfId="0" applyFont="1" applyFill="1" applyAlignment="1">
      <alignment vertical="center" wrapText="1"/>
    </xf>
    <xf numFmtId="0" fontId="4" fillId="7" borderId="0" xfId="0" applyFont="1" applyFill="1" applyAlignment="1">
      <alignment horizontal="right" vertical="center" wrapText="1"/>
    </xf>
    <xf numFmtId="0" fontId="4" fillId="6" borderId="4" xfId="0" applyFont="1" applyFill="1" applyBorder="1" applyAlignment="1">
      <alignment horizontal="right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4" fontId="6" fillId="3" borderId="0" xfId="0" applyNumberFormat="1" applyFont="1" applyFill="1" applyAlignment="1">
      <alignment horizontal="center" vertical="center" wrapText="1"/>
    </xf>
    <xf numFmtId="3" fontId="6" fillId="3" borderId="0" xfId="0" applyNumberFormat="1" applyFont="1" applyFill="1" applyAlignment="1">
      <alignment horizontal="center" vertical="center" wrapText="1"/>
    </xf>
    <xf numFmtId="4" fontId="6" fillId="3" borderId="0" xfId="0" applyNumberFormat="1" applyFont="1" applyFill="1" applyAlignment="1">
      <alignment horizontal="right" vertical="center" wrapText="1"/>
    </xf>
    <xf numFmtId="0" fontId="6" fillId="3" borderId="0" xfId="0" applyFont="1" applyFill="1" applyAlignment="1">
      <alignment horizontal="center" wrapText="1"/>
    </xf>
    <xf numFmtId="0" fontId="6" fillId="3" borderId="0" xfId="0" applyFont="1" applyFill="1" applyAlignment="1">
      <alignment horizontal="right" vertical="center" wrapText="1"/>
    </xf>
    <xf numFmtId="4" fontId="6" fillId="3" borderId="0" xfId="0" applyNumberFormat="1" applyFont="1" applyFill="1" applyAlignment="1">
      <alignment horizontal="left" vertical="center" wrapText="1"/>
    </xf>
    <xf numFmtId="3" fontId="6" fillId="3" borderId="0" xfId="0" applyNumberFormat="1" applyFont="1" applyFill="1" applyAlignment="1">
      <alignment horizontal="left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left" vertical="top" wrapText="1"/>
    </xf>
    <xf numFmtId="0" fontId="9" fillId="3" borderId="0" xfId="0" applyFont="1" applyFill="1" applyAlignment="1">
      <alignment horizontal="center" vertical="top" wrapText="1"/>
    </xf>
    <xf numFmtId="4" fontId="8" fillId="3" borderId="0" xfId="0" applyNumberFormat="1" applyFont="1" applyFill="1" applyAlignment="1">
      <alignment wrapText="1"/>
    </xf>
    <xf numFmtId="3" fontId="9" fillId="3" borderId="0" xfId="0" applyNumberFormat="1" applyFont="1" applyFill="1" applyAlignment="1">
      <alignment horizontal="center" vertical="center" wrapText="1"/>
    </xf>
    <xf numFmtId="4" fontId="9" fillId="3" borderId="0" xfId="0" applyNumberFormat="1" applyFont="1" applyFill="1" applyAlignment="1">
      <alignment horizontal="right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4" fontId="4" fillId="7" borderId="0" xfId="0" applyNumberFormat="1" applyFont="1" applyFill="1" applyAlignment="1">
      <alignment horizontal="center" vertical="center" wrapText="1"/>
    </xf>
    <xf numFmtId="3" fontId="4" fillId="7" borderId="0" xfId="0" applyNumberFormat="1" applyFont="1" applyFill="1" applyAlignment="1">
      <alignment horizontal="center" vertical="center" wrapText="1"/>
    </xf>
    <xf numFmtId="4" fontId="4" fillId="7" borderId="0" xfId="0" applyNumberFormat="1" applyFont="1" applyFill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wrapText="1"/>
    </xf>
    <xf numFmtId="2" fontId="4" fillId="7" borderId="4" xfId="0" applyNumberFormat="1" applyFont="1" applyFill="1" applyBorder="1" applyAlignment="1">
      <alignment horizontal="right" vertical="center" wrapText="1"/>
    </xf>
    <xf numFmtId="164" fontId="5" fillId="0" borderId="0" xfId="0" applyNumberFormat="1" applyFont="1" applyAlignment="1">
      <alignment horizontal="center" wrapText="1"/>
    </xf>
    <xf numFmtId="0" fontId="5" fillId="3" borderId="0" xfId="0" applyFont="1" applyFill="1" applyAlignment="1">
      <alignment horizontal="center" wrapText="1"/>
    </xf>
    <xf numFmtId="164" fontId="5" fillId="3" borderId="0" xfId="0" applyNumberFormat="1" applyFont="1" applyFill="1" applyAlignment="1">
      <alignment horizontal="center" wrapText="1"/>
    </xf>
    <xf numFmtId="2" fontId="5" fillId="0" borderId="4" xfId="0" applyNumberFormat="1" applyFont="1" applyBorder="1" applyAlignment="1">
      <alignment horizontal="right" vertical="center" wrapText="1"/>
    </xf>
    <xf numFmtId="164" fontId="5" fillId="0" borderId="0" xfId="0" applyNumberFormat="1" applyFont="1" applyAlignment="1">
      <alignment wrapText="1"/>
    </xf>
    <xf numFmtId="0" fontId="5" fillId="3" borderId="0" xfId="0" applyFont="1" applyFill="1" applyAlignment="1">
      <alignment wrapText="1"/>
    </xf>
    <xf numFmtId="164" fontId="5" fillId="3" borderId="0" xfId="0" applyNumberFormat="1" applyFont="1" applyFill="1" applyAlignment="1">
      <alignment wrapText="1"/>
    </xf>
    <xf numFmtId="0" fontId="5" fillId="3" borderId="0" xfId="0" applyFont="1" applyFill="1" applyAlignment="1">
      <alignment horizontal="left" wrapText="1"/>
    </xf>
    <xf numFmtId="4" fontId="5" fillId="0" borderId="0" xfId="0" applyNumberFormat="1" applyFont="1" applyAlignment="1">
      <alignment wrapText="1"/>
    </xf>
    <xf numFmtId="4" fontId="5" fillId="0" borderId="0" xfId="0" applyNumberFormat="1" applyFont="1" applyAlignment="1">
      <alignment horizontal="center" wrapText="1"/>
    </xf>
    <xf numFmtId="3" fontId="5" fillId="0" borderId="0" xfId="0" applyNumberFormat="1" applyFont="1" applyAlignment="1">
      <alignment horizontal="center" wrapText="1"/>
    </xf>
    <xf numFmtId="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right" wrapText="1"/>
    </xf>
    <xf numFmtId="165" fontId="5" fillId="0" borderId="0" xfId="0" applyNumberFormat="1" applyFont="1" applyAlignment="1">
      <alignment horizontal="right" wrapText="1"/>
    </xf>
    <xf numFmtId="0" fontId="4" fillId="9" borderId="5" xfId="0" applyFont="1" applyFill="1" applyBorder="1" applyAlignment="1">
      <alignment horizontal="left" vertical="center" wrapText="1"/>
    </xf>
    <xf numFmtId="0" fontId="4" fillId="9" borderId="6" xfId="0" applyFont="1" applyFill="1" applyBorder="1" applyAlignment="1">
      <alignment horizontal="left" vertical="center" wrapText="1"/>
    </xf>
    <xf numFmtId="0" fontId="4" fillId="7" borderId="7" xfId="0" applyFont="1" applyFill="1" applyBorder="1" applyAlignment="1">
      <alignment horizontal="left" vertical="center" wrapText="1"/>
    </xf>
    <xf numFmtId="0" fontId="4" fillId="7" borderId="0" xfId="0" applyFont="1" applyFill="1" applyAlignment="1">
      <alignment horizontal="lef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6" fontId="5" fillId="3" borderId="8" xfId="0" applyNumberFormat="1" applyFont="1" applyFill="1" applyBorder="1" applyAlignment="1">
      <alignment horizontal="left" vertical="center" wrapText="1"/>
    </xf>
    <xf numFmtId="166" fontId="5" fillId="3" borderId="8" xfId="0" applyNumberFormat="1" applyFont="1" applyFill="1" applyBorder="1" applyAlignment="1">
      <alignment horizontal="left" wrapText="1"/>
    </xf>
    <xf numFmtId="0" fontId="5" fillId="0" borderId="0" xfId="0" applyFont="1" applyAlignment="1">
      <alignment horizontal="left" wrapText="1"/>
    </xf>
    <xf numFmtId="2" fontId="5" fillId="11" borderId="4" xfId="0" applyNumberFormat="1" applyFont="1" applyFill="1" applyBorder="1" applyAlignment="1">
      <alignment horizontal="right" vertical="center" wrapText="1"/>
    </xf>
    <xf numFmtId="0" fontId="5" fillId="11" borderId="5" xfId="0" applyFont="1" applyFill="1" applyBorder="1" applyAlignment="1">
      <alignment horizontal="left" vertical="center" wrapText="1"/>
    </xf>
    <xf numFmtId="3" fontId="5" fillId="11" borderId="5" xfId="0" applyNumberFormat="1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4" fontId="5" fillId="11" borderId="4" xfId="0" applyNumberFormat="1" applyFont="1" applyFill="1" applyBorder="1" applyAlignment="1">
      <alignment horizontal="left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4" fillId="7" borderId="4" xfId="0" applyNumberFormat="1" applyFont="1" applyFill="1" applyBorder="1" applyAlignment="1">
      <alignment horizontal="center" vertical="center" wrapText="1"/>
    </xf>
    <xf numFmtId="2" fontId="4" fillId="10" borderId="4" xfId="0" applyNumberFormat="1" applyFont="1" applyFill="1" applyBorder="1" applyAlignment="1">
      <alignment horizontal="center" vertical="center" wrapText="1"/>
    </xf>
    <xf numFmtId="2" fontId="4" fillId="9" borderId="4" xfId="0" applyNumberFormat="1" applyFont="1" applyFill="1" applyBorder="1" applyAlignment="1">
      <alignment horizontal="center" wrapText="1"/>
    </xf>
    <xf numFmtId="2" fontId="4" fillId="9" borderId="4" xfId="0" applyNumberFormat="1" applyFont="1" applyFill="1" applyBorder="1" applyAlignment="1">
      <alignment horizontal="right" wrapText="1"/>
    </xf>
    <xf numFmtId="2" fontId="6" fillId="0" borderId="4" xfId="0" applyNumberFormat="1" applyFont="1" applyBorder="1" applyAlignment="1">
      <alignment horizontal="right" vertical="center" wrapText="1"/>
    </xf>
    <xf numFmtId="2" fontId="6" fillId="0" borderId="4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wrapText="1"/>
    </xf>
    <xf numFmtId="2" fontId="6" fillId="0" borderId="4" xfId="0" applyNumberFormat="1" applyFont="1" applyBorder="1" applyAlignment="1">
      <alignment horizontal="right" wrapText="1"/>
    </xf>
    <xf numFmtId="2" fontId="6" fillId="0" borderId="4" xfId="0" applyNumberFormat="1" applyFont="1" applyBorder="1" applyAlignment="1">
      <alignment horizontal="center" wrapText="1"/>
    </xf>
    <xf numFmtId="2" fontId="6" fillId="0" borderId="1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vertical="center" wrapText="1"/>
    </xf>
    <xf numFmtId="2" fontId="4" fillId="7" borderId="4" xfId="0" applyNumberFormat="1" applyFont="1" applyFill="1" applyBorder="1" applyAlignment="1">
      <alignment vertical="center" wrapText="1"/>
    </xf>
    <xf numFmtId="2" fontId="5" fillId="3" borderId="4" xfId="0" applyNumberFormat="1" applyFont="1" applyFill="1" applyBorder="1" applyAlignment="1">
      <alignment horizontal="right" wrapText="1"/>
    </xf>
    <xf numFmtId="2" fontId="6" fillId="3" borderId="4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right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right" vertical="center" wrapText="1"/>
    </xf>
    <xf numFmtId="2" fontId="7" fillId="9" borderId="4" xfId="0" applyNumberFormat="1" applyFont="1" applyFill="1" applyBorder="1" applyAlignment="1">
      <alignment horizontal="right" wrapText="1"/>
    </xf>
    <xf numFmtId="2" fontId="7" fillId="9" borderId="4" xfId="0" applyNumberFormat="1" applyFont="1" applyFill="1" applyBorder="1" applyAlignment="1">
      <alignment horizontal="right" vertical="center" wrapText="1"/>
    </xf>
    <xf numFmtId="2" fontId="6" fillId="3" borderId="4" xfId="0" applyNumberFormat="1" applyFont="1" applyFill="1" applyBorder="1" applyAlignment="1">
      <alignment vertical="center" wrapText="1"/>
    </xf>
    <xf numFmtId="1" fontId="4" fillId="10" borderId="4" xfId="0" applyNumberFormat="1" applyFont="1" applyFill="1" applyBorder="1" applyAlignment="1">
      <alignment horizontal="center" wrapText="1"/>
    </xf>
    <xf numFmtId="1" fontId="4" fillId="10" borderId="4" xfId="0" applyNumberFormat="1" applyFont="1" applyFill="1" applyBorder="1" applyAlignment="1">
      <alignment horizontal="right" vertical="center" wrapText="1"/>
    </xf>
    <xf numFmtId="1" fontId="4" fillId="10" borderId="4" xfId="0" applyNumberFormat="1" applyFont="1" applyFill="1" applyBorder="1" applyAlignment="1">
      <alignment horizontal="center" vertical="center" wrapText="1"/>
    </xf>
    <xf numFmtId="1" fontId="4" fillId="10" borderId="1" xfId="0" applyNumberFormat="1" applyFont="1" applyFill="1" applyBorder="1" applyAlignment="1">
      <alignment horizontal="center" vertical="center" wrapText="1"/>
    </xf>
    <xf numFmtId="166" fontId="5" fillId="0" borderId="4" xfId="0" applyNumberFormat="1" applyFont="1" applyBorder="1" applyAlignment="1">
      <alignment horizontal="right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right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vertical="center" wrapText="1"/>
    </xf>
    <xf numFmtId="1" fontId="6" fillId="0" borderId="4" xfId="0" applyNumberFormat="1" applyFont="1" applyBorder="1" applyAlignment="1">
      <alignment vertical="center" wrapText="1"/>
    </xf>
    <xf numFmtId="1" fontId="4" fillId="7" borderId="4" xfId="0" applyNumberFormat="1" applyFont="1" applyFill="1" applyBorder="1" applyAlignment="1">
      <alignment horizontal="right" vertical="center" wrapText="1"/>
    </xf>
    <xf numFmtId="2" fontId="5" fillId="0" borderId="4" xfId="0" applyNumberFormat="1" applyFont="1" applyBorder="1" applyAlignment="1">
      <alignment horizontal="right" wrapText="1"/>
    </xf>
    <xf numFmtId="2" fontId="6" fillId="0" borderId="1" xfId="0" applyNumberFormat="1" applyFont="1" applyBorder="1" applyAlignment="1">
      <alignment horizontal="center" wrapText="1"/>
    </xf>
    <xf numFmtId="1" fontId="4" fillId="7" borderId="4" xfId="0" applyNumberFormat="1" applyFont="1" applyFill="1" applyBorder="1" applyAlignment="1">
      <alignment vertical="center" wrapText="1"/>
    </xf>
    <xf numFmtId="1" fontId="6" fillId="0" borderId="4" xfId="0" applyNumberFormat="1" applyFont="1" applyBorder="1" applyAlignment="1">
      <alignment horizontal="center" wrapText="1"/>
    </xf>
    <xf numFmtId="1" fontId="6" fillId="0" borderId="4" xfId="0" applyNumberFormat="1" applyFont="1" applyBorder="1" applyAlignment="1">
      <alignment horizontal="right" vertical="center" wrapText="1"/>
    </xf>
    <xf numFmtId="0" fontId="4" fillId="7" borderId="7" xfId="0" applyFont="1" applyFill="1" applyBorder="1" applyAlignment="1">
      <alignment horizontal="right" wrapText="1"/>
    </xf>
    <xf numFmtId="0" fontId="6" fillId="3" borderId="0" xfId="0" applyFont="1" applyFill="1" applyAlignment="1">
      <alignment horizontal="right" wrapText="1"/>
    </xf>
    <xf numFmtId="0" fontId="5" fillId="5" borderId="4" xfId="0" applyFont="1" applyFill="1" applyBorder="1" applyAlignment="1">
      <alignment horizontal="right" wrapText="1"/>
    </xf>
    <xf numFmtId="0" fontId="9" fillId="3" borderId="0" xfId="0" applyFont="1" applyFill="1" applyAlignment="1">
      <alignment horizontal="right" wrapText="1"/>
    </xf>
    <xf numFmtId="0" fontId="4" fillId="7" borderId="0" xfId="0" applyFont="1" applyFill="1" applyAlignment="1">
      <alignment horizontal="right" wrapText="1"/>
    </xf>
    <xf numFmtId="1" fontId="4" fillId="10" borderId="4" xfId="0" applyNumberFormat="1" applyFont="1" applyFill="1" applyBorder="1" applyAlignment="1">
      <alignment horizontal="right" wrapText="1"/>
    </xf>
    <xf numFmtId="2" fontId="5" fillId="0" borderId="8" xfId="0" applyNumberFormat="1" applyFont="1" applyBorder="1" applyAlignment="1">
      <alignment horizontal="right" vertical="center" wrapText="1"/>
    </xf>
    <xf numFmtId="1" fontId="5" fillId="0" borderId="4" xfId="0" applyNumberFormat="1" applyFont="1" applyBorder="1" applyAlignment="1">
      <alignment horizontal="right" wrapText="1"/>
    </xf>
    <xf numFmtId="1" fontId="6" fillId="0" borderId="4" xfId="0" applyNumberFormat="1" applyFont="1" applyBorder="1" applyAlignment="1">
      <alignment horizontal="right" wrapText="1"/>
    </xf>
    <xf numFmtId="2" fontId="6" fillId="3" borderId="5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4" fillId="7" borderId="7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9" fillId="3" borderId="0" xfId="0" applyFont="1" applyFill="1" applyAlignment="1">
      <alignment vertical="center" wrapText="1"/>
    </xf>
    <xf numFmtId="1" fontId="4" fillId="10" borderId="4" xfId="0" applyNumberFormat="1" applyFont="1" applyFill="1" applyBorder="1" applyAlignment="1">
      <alignment vertical="center" wrapText="1"/>
    </xf>
    <xf numFmtId="1" fontId="4" fillId="10" borderId="1" xfId="0" applyNumberFormat="1" applyFont="1" applyFill="1" applyBorder="1" applyAlignment="1">
      <alignment vertical="center" wrapText="1"/>
    </xf>
    <xf numFmtId="2" fontId="6" fillId="0" borderId="4" xfId="0" applyNumberFormat="1" applyFont="1" applyBorder="1" applyAlignment="1">
      <alignment vertical="center" wrapText="1"/>
    </xf>
    <xf numFmtId="2" fontId="6" fillId="0" borderId="1" xfId="0" applyNumberFormat="1" applyFont="1" applyBorder="1" applyAlignment="1">
      <alignment vertical="center" wrapText="1"/>
    </xf>
    <xf numFmtId="1" fontId="6" fillId="0" borderId="1" xfId="0" applyNumberFormat="1" applyFont="1" applyBorder="1" applyAlignment="1">
      <alignment vertical="center" wrapText="1"/>
    </xf>
    <xf numFmtId="2" fontId="4" fillId="7" borderId="1" xfId="0" applyNumberFormat="1" applyFont="1" applyFill="1" applyBorder="1" applyAlignment="1">
      <alignment vertical="center" wrapText="1"/>
    </xf>
    <xf numFmtId="2" fontId="5" fillId="11" borderId="4" xfId="0" applyNumberFormat="1" applyFont="1" applyFill="1" applyBorder="1" applyAlignment="1">
      <alignment vertical="center" wrapText="1"/>
    </xf>
    <xf numFmtId="2" fontId="6" fillId="0" borderId="4" xfId="0" applyNumberFormat="1" applyFont="1" applyBorder="1" applyAlignment="1">
      <alignment wrapText="1"/>
    </xf>
    <xf numFmtId="2" fontId="6" fillId="0" borderId="1" xfId="0" applyNumberFormat="1" applyFont="1" applyBorder="1" applyAlignment="1">
      <alignment wrapText="1"/>
    </xf>
    <xf numFmtId="2" fontId="6" fillId="3" borderId="1" xfId="0" applyNumberFormat="1" applyFont="1" applyFill="1" applyBorder="1" applyAlignment="1">
      <alignment vertical="center" wrapText="1"/>
    </xf>
    <xf numFmtId="1" fontId="4" fillId="9" borderId="4" xfId="0" applyNumberFormat="1" applyFont="1" applyFill="1" applyBorder="1" applyAlignment="1">
      <alignment horizontal="right" wrapText="1"/>
    </xf>
    <xf numFmtId="164" fontId="5" fillId="0" borderId="8" xfId="0" applyNumberFormat="1" applyFont="1" applyBorder="1" applyAlignment="1">
      <alignment horizontal="left" vertical="center" wrapText="1"/>
    </xf>
    <xf numFmtId="3" fontId="4" fillId="9" borderId="5" xfId="0" applyNumberFormat="1" applyFont="1" applyFill="1" applyBorder="1" applyAlignment="1">
      <alignment horizontal="center" vertical="center" wrapText="1"/>
    </xf>
    <xf numFmtId="166" fontId="5" fillId="0" borderId="8" xfId="0" applyNumberFormat="1" applyFont="1" applyBorder="1" applyAlignment="1">
      <alignment horizontal="left" vertical="center" wrapText="1"/>
    </xf>
    <xf numFmtId="1" fontId="5" fillId="3" borderId="5" xfId="0" applyNumberFormat="1" applyFont="1" applyFill="1" applyBorder="1" applyAlignment="1">
      <alignment horizontal="right" wrapText="1"/>
    </xf>
    <xf numFmtId="1" fontId="5" fillId="3" borderId="5" xfId="0" applyNumberFormat="1" applyFont="1" applyFill="1" applyBorder="1" applyAlignment="1">
      <alignment horizontal="right" vertical="center" wrapText="1"/>
    </xf>
    <xf numFmtId="1" fontId="7" fillId="9" borderId="4" xfId="0" applyNumberFormat="1" applyFont="1" applyFill="1" applyBorder="1" applyAlignment="1">
      <alignment horizontal="right" wrapText="1"/>
    </xf>
    <xf numFmtId="4" fontId="10" fillId="8" borderId="4" xfId="0" applyNumberFormat="1" applyFont="1" applyFill="1" applyBorder="1" applyAlignment="1">
      <alignment horizontal="center" wrapText="1"/>
    </xf>
    <xf numFmtId="3" fontId="10" fillId="8" borderId="4" xfId="0" applyNumberFormat="1" applyFont="1" applyFill="1" applyBorder="1" applyAlignment="1">
      <alignment horizontal="center" wrapText="1"/>
    </xf>
    <xf numFmtId="4" fontId="10" fillId="8" borderId="4" xfId="0" applyNumberFormat="1" applyFont="1" applyFill="1" applyBorder="1" applyAlignment="1">
      <alignment horizontal="right" wrapText="1"/>
    </xf>
    <xf numFmtId="0" fontId="10" fillId="8" borderId="4" xfId="0" applyFont="1" applyFill="1" applyBorder="1" applyAlignment="1">
      <alignment wrapText="1"/>
    </xf>
    <xf numFmtId="2" fontId="10" fillId="8" borderId="4" xfId="0" applyNumberFormat="1" applyFont="1" applyFill="1" applyBorder="1" applyAlignment="1">
      <alignment horizontal="right" wrapText="1"/>
    </xf>
    <xf numFmtId="2" fontId="6" fillId="3" borderId="5" xfId="0" applyNumberFormat="1" applyFont="1" applyFill="1" applyBorder="1" applyAlignment="1">
      <alignment vertical="center" wrapText="1"/>
    </xf>
    <xf numFmtId="2" fontId="6" fillId="3" borderId="10" xfId="0" applyNumberFormat="1" applyFont="1" applyFill="1" applyBorder="1" applyAlignment="1">
      <alignment vertical="center" wrapText="1"/>
    </xf>
    <xf numFmtId="2" fontId="5" fillId="0" borderId="0" xfId="0" applyNumberFormat="1" applyFont="1" applyAlignment="1">
      <alignment horizontal="right" wrapText="1"/>
    </xf>
    <xf numFmtId="0" fontId="4" fillId="6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0" fontId="6" fillId="5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2" fontId="4" fillId="10" borderId="10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right" vertical="center" wrapText="1"/>
    </xf>
    <xf numFmtId="0" fontId="8" fillId="0" borderId="5" xfId="0" applyFont="1" applyBorder="1" applyAlignment="1">
      <alignment horizontal="left" vertical="center" wrapText="1"/>
    </xf>
    <xf numFmtId="4" fontId="8" fillId="0" borderId="5" xfId="0" applyNumberFormat="1" applyFont="1" applyBorder="1" applyAlignment="1">
      <alignment horizontal="center" vertical="center" wrapText="1"/>
    </xf>
    <xf numFmtId="3" fontId="8" fillId="0" borderId="5" xfId="0" applyNumberFormat="1" applyFont="1" applyBorder="1" applyAlignment="1">
      <alignment horizontal="center" vertical="center" wrapText="1"/>
    </xf>
    <xf numFmtId="4" fontId="8" fillId="0" borderId="4" xfId="0" applyNumberFormat="1" applyFont="1" applyBorder="1" applyAlignment="1">
      <alignment horizontal="right" vertical="center" wrapText="1"/>
    </xf>
    <xf numFmtId="3" fontId="8" fillId="0" borderId="4" xfId="0" applyNumberFormat="1" applyFont="1" applyBorder="1" applyAlignment="1">
      <alignment horizontal="center" vertical="center" wrapText="1"/>
    </xf>
    <xf numFmtId="2" fontId="5" fillId="0" borderId="0" xfId="0" applyNumberFormat="1" applyFont="1" applyAlignment="1">
      <alignment wrapText="1"/>
    </xf>
    <xf numFmtId="2" fontId="5" fillId="0" borderId="0" xfId="0" applyNumberFormat="1" applyFont="1" applyAlignment="1">
      <alignment horizontal="center" wrapText="1"/>
    </xf>
    <xf numFmtId="4" fontId="5" fillId="11" borderId="5" xfId="0" applyNumberFormat="1" applyFont="1" applyFill="1" applyBorder="1" applyAlignment="1">
      <alignment horizontal="right" vertical="center" wrapText="1"/>
    </xf>
    <xf numFmtId="3" fontId="4" fillId="7" borderId="5" xfId="0" applyNumberFormat="1" applyFont="1" applyFill="1" applyBorder="1" applyAlignment="1">
      <alignment horizontal="center" vertical="center" wrapText="1"/>
    </xf>
    <xf numFmtId="4" fontId="4" fillId="9" borderId="5" xfId="0" applyNumberFormat="1" applyFont="1" applyFill="1" applyBorder="1" applyAlignment="1">
      <alignment horizontal="center" vertical="center" wrapText="1"/>
    </xf>
    <xf numFmtId="4" fontId="4" fillId="9" borderId="4" xfId="0" applyNumberFormat="1" applyFont="1" applyFill="1" applyBorder="1" applyAlignment="1">
      <alignment horizontal="center" vertical="center" wrapText="1"/>
    </xf>
    <xf numFmtId="3" fontId="4" fillId="9" borderId="4" xfId="0" applyNumberFormat="1" applyFont="1" applyFill="1" applyBorder="1" applyAlignment="1">
      <alignment horizontal="center" vertical="center" wrapText="1"/>
    </xf>
    <xf numFmtId="4" fontId="4" fillId="9" borderId="4" xfId="0" applyNumberFormat="1" applyFont="1" applyFill="1" applyBorder="1" applyAlignment="1">
      <alignment horizontal="right" vertical="center" wrapText="1"/>
    </xf>
    <xf numFmtId="2" fontId="5" fillId="11" borderId="5" xfId="0" applyNumberFormat="1" applyFont="1" applyFill="1" applyBorder="1" applyAlignment="1">
      <alignment horizontal="right" vertical="center" wrapText="1"/>
    </xf>
    <xf numFmtId="2" fontId="5" fillId="0" borderId="5" xfId="0" applyNumberFormat="1" applyFont="1" applyBorder="1" applyAlignment="1">
      <alignment horizontal="left" vertical="center" wrapText="1"/>
    </xf>
    <xf numFmtId="166" fontId="5" fillId="0" borderId="5" xfId="0" applyNumberFormat="1" applyFont="1" applyBorder="1" applyAlignment="1">
      <alignment horizontal="left" vertical="center" wrapText="1"/>
    </xf>
    <xf numFmtId="166" fontId="4" fillId="9" borderId="5" xfId="0" applyNumberFormat="1" applyFont="1" applyFill="1" applyBorder="1" applyAlignment="1">
      <alignment horizontal="left" vertical="center" wrapText="1"/>
    </xf>
    <xf numFmtId="2" fontId="4" fillId="9" borderId="5" xfId="1" applyNumberFormat="1" applyFont="1" applyFill="1" applyBorder="1" applyAlignment="1">
      <alignment horizontal="left" vertical="center" wrapText="1"/>
    </xf>
    <xf numFmtId="4" fontId="4" fillId="9" borderId="5" xfId="0" applyNumberFormat="1" applyFont="1" applyFill="1" applyBorder="1" applyAlignment="1">
      <alignment horizontal="right" vertical="center" wrapText="1"/>
    </xf>
    <xf numFmtId="166" fontId="7" fillId="9" borderId="5" xfId="0" applyNumberFormat="1" applyFont="1" applyFill="1" applyBorder="1" applyAlignment="1">
      <alignment horizontal="left" vertical="center" wrapText="1"/>
    </xf>
    <xf numFmtId="0" fontId="5" fillId="0" borderId="4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1" fillId="13" borderId="4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 wrapText="1"/>
    </xf>
    <xf numFmtId="166" fontId="5" fillId="3" borderId="4" xfId="0" applyNumberFormat="1" applyFont="1" applyFill="1" applyBorder="1" applyAlignment="1">
      <alignment horizontal="left" vertical="center" wrapText="1"/>
    </xf>
    <xf numFmtId="2" fontId="5" fillId="8" borderId="4" xfId="0" applyNumberFormat="1" applyFont="1" applyFill="1" applyBorder="1" applyAlignment="1">
      <alignment horizontal="center" vertical="center" wrapText="1"/>
    </xf>
    <xf numFmtId="2" fontId="5" fillId="8" borderId="4" xfId="0" applyNumberFormat="1" applyFont="1" applyFill="1" applyBorder="1" applyAlignment="1">
      <alignment horizontal="center" wrapText="1"/>
    </xf>
    <xf numFmtId="2" fontId="5" fillId="11" borderId="4" xfId="0" applyNumberFormat="1" applyFont="1" applyFill="1" applyBorder="1" applyAlignment="1">
      <alignment horizontal="center" vertical="center" wrapText="1"/>
    </xf>
    <xf numFmtId="2" fontId="5" fillId="8" borderId="8" xfId="0" applyNumberFormat="1" applyFont="1" applyFill="1" applyBorder="1" applyAlignment="1">
      <alignment horizontal="center" vertical="center" wrapText="1"/>
    </xf>
    <xf numFmtId="2" fontId="7" fillId="9" borderId="5" xfId="0" applyNumberFormat="1" applyFont="1" applyFill="1" applyBorder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1" fontId="5" fillId="14" borderId="4" xfId="0" applyNumberFormat="1" applyFont="1" applyFill="1" applyBorder="1" applyAlignment="1">
      <alignment vertical="center" wrapText="1"/>
    </xf>
    <xf numFmtId="2" fontId="5" fillId="14" borderId="4" xfId="0" applyNumberFormat="1" applyFont="1" applyFill="1" applyBorder="1" applyAlignment="1">
      <alignment vertical="center" wrapText="1"/>
    </xf>
    <xf numFmtId="3" fontId="5" fillId="0" borderId="4" xfId="0" applyNumberFormat="1" applyFont="1" applyBorder="1" applyAlignment="1">
      <alignment horizontal="right" vertical="center" wrapText="1"/>
    </xf>
    <xf numFmtId="0" fontId="5" fillId="8" borderId="5" xfId="0" applyFont="1" applyFill="1" applyBorder="1" applyAlignment="1">
      <alignment horizontal="left" vertical="center" wrapText="1"/>
    </xf>
    <xf numFmtId="0" fontId="8" fillId="8" borderId="5" xfId="0" applyFont="1" applyFill="1" applyBorder="1" applyAlignment="1">
      <alignment horizontal="left" vertical="center" wrapText="1"/>
    </xf>
    <xf numFmtId="4" fontId="4" fillId="10" borderId="4" xfId="0" applyNumberFormat="1" applyFont="1" applyFill="1" applyBorder="1" applyAlignment="1">
      <alignment horizontal="center" vertical="center" wrapText="1"/>
    </xf>
    <xf numFmtId="4" fontId="4" fillId="10" borderId="5" xfId="0" applyNumberFormat="1" applyFont="1" applyFill="1" applyBorder="1" applyAlignment="1">
      <alignment horizontal="center" vertical="center" wrapText="1"/>
    </xf>
    <xf numFmtId="4" fontId="4" fillId="10" borderId="6" xfId="0" applyNumberFormat="1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left"/>
    </xf>
    <xf numFmtId="0" fontId="4" fillId="10" borderId="5" xfId="0" applyFont="1" applyFill="1" applyBorder="1" applyAlignment="1">
      <alignment horizontal="left" vertical="center" wrapText="1"/>
    </xf>
    <xf numFmtId="0" fontId="4" fillId="10" borderId="6" xfId="0" applyFont="1" applyFill="1" applyBorder="1" applyAlignment="1">
      <alignment horizontal="left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3" fontId="4" fillId="10" borderId="4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 wrapText="1"/>
    </xf>
    <xf numFmtId="4" fontId="5" fillId="0" borderId="5" xfId="0" applyNumberFormat="1" applyFont="1" applyBorder="1" applyAlignment="1">
      <alignment horizontal="right" vertical="center" wrapText="1"/>
    </xf>
    <xf numFmtId="4" fontId="5" fillId="0" borderId="6" xfId="0" applyNumberFormat="1" applyFont="1" applyBorder="1" applyAlignment="1">
      <alignment horizontal="right" vertical="center" wrapText="1"/>
    </xf>
    <xf numFmtId="166" fontId="5" fillId="0" borderId="5" xfId="0" applyNumberFormat="1" applyFont="1" applyBorder="1" applyAlignment="1">
      <alignment horizontal="left" vertical="center" wrapText="1"/>
    </xf>
    <xf numFmtId="166" fontId="5" fillId="0" borderId="6" xfId="0" applyNumberFormat="1" applyFont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 vertical="center" wrapText="1"/>
    </xf>
    <xf numFmtId="3" fontId="5" fillId="0" borderId="6" xfId="0" applyNumberFormat="1" applyFont="1" applyBorder="1" applyAlignment="1">
      <alignment horizontal="center" vertical="center" wrapText="1"/>
    </xf>
    <xf numFmtId="3" fontId="4" fillId="9" borderId="5" xfId="0" applyNumberFormat="1" applyFont="1" applyFill="1" applyBorder="1" applyAlignment="1">
      <alignment horizontal="center" vertical="center" wrapText="1"/>
    </xf>
    <xf numFmtId="3" fontId="4" fillId="9" borderId="6" xfId="0" applyNumberFormat="1" applyFont="1" applyFill="1" applyBorder="1" applyAlignment="1">
      <alignment horizontal="center" vertical="center" wrapText="1"/>
    </xf>
    <xf numFmtId="4" fontId="4" fillId="9" borderId="5" xfId="0" applyNumberFormat="1" applyFont="1" applyFill="1" applyBorder="1" applyAlignment="1">
      <alignment horizontal="right" vertical="center" wrapText="1"/>
    </xf>
    <xf numFmtId="4" fontId="4" fillId="9" borderId="6" xfId="0" applyNumberFormat="1" applyFont="1" applyFill="1" applyBorder="1" applyAlignment="1">
      <alignment horizontal="right" vertical="center" wrapText="1"/>
    </xf>
    <xf numFmtId="2" fontId="5" fillId="0" borderId="5" xfId="0" applyNumberFormat="1" applyFont="1" applyBorder="1" applyAlignment="1">
      <alignment horizontal="left" vertical="center" wrapText="1"/>
    </xf>
    <xf numFmtId="2" fontId="5" fillId="0" borderId="6" xfId="0" applyNumberFormat="1" applyFont="1" applyBorder="1" applyAlignment="1">
      <alignment horizontal="left" vertical="center" wrapText="1"/>
    </xf>
    <xf numFmtId="4" fontId="8" fillId="0" borderId="5" xfId="0" applyNumberFormat="1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4" fontId="4" fillId="9" borderId="5" xfId="0" applyNumberFormat="1" applyFont="1" applyFill="1" applyBorder="1" applyAlignment="1">
      <alignment horizontal="center" vertical="center" wrapText="1"/>
    </xf>
    <xf numFmtId="4" fontId="4" fillId="9" borderId="6" xfId="0" applyNumberFormat="1" applyFont="1" applyFill="1" applyBorder="1" applyAlignment="1">
      <alignment horizontal="center" vertical="center" wrapText="1"/>
    </xf>
    <xf numFmtId="4" fontId="8" fillId="0" borderId="4" xfId="0" applyNumberFormat="1" applyFont="1" applyBorder="1" applyAlignment="1">
      <alignment horizontal="right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3" fontId="4" fillId="7" borderId="4" xfId="0" applyNumberFormat="1" applyFont="1" applyFill="1" applyBorder="1" applyAlignment="1">
      <alignment horizontal="center" vertical="center" wrapText="1"/>
    </xf>
    <xf numFmtId="4" fontId="4" fillId="7" borderId="4" xfId="0" applyNumberFormat="1" applyFont="1" applyFill="1" applyBorder="1" applyAlignment="1">
      <alignment horizontal="right" vertical="center" wrapText="1"/>
    </xf>
    <xf numFmtId="4" fontId="4" fillId="9" borderId="4" xfId="0" applyNumberFormat="1" applyFont="1" applyFill="1" applyBorder="1" applyAlignment="1">
      <alignment horizontal="right" vertical="center" wrapText="1"/>
    </xf>
    <xf numFmtId="4" fontId="4" fillId="7" borderId="4" xfId="0" applyNumberFormat="1" applyFont="1" applyFill="1" applyBorder="1" applyAlignment="1">
      <alignment horizontal="center" vertical="center" wrapText="1"/>
    </xf>
    <xf numFmtId="4" fontId="4" fillId="9" borderId="4" xfId="0" applyNumberFormat="1" applyFont="1" applyFill="1" applyBorder="1" applyAlignment="1">
      <alignment horizontal="center" vertical="center" wrapText="1"/>
    </xf>
    <xf numFmtId="3" fontId="4" fillId="9" borderId="4" xfId="0" applyNumberFormat="1" applyFont="1" applyFill="1" applyBorder="1" applyAlignment="1">
      <alignment horizontal="center" vertical="center" wrapText="1"/>
    </xf>
    <xf numFmtId="4" fontId="5" fillId="3" borderId="5" xfId="0" applyNumberFormat="1" applyFont="1" applyFill="1" applyBorder="1" applyAlignment="1">
      <alignment horizontal="right" vertical="center" wrapText="1"/>
    </xf>
    <xf numFmtId="4" fontId="5" fillId="3" borderId="8" xfId="0" applyNumberFormat="1" applyFont="1" applyFill="1" applyBorder="1" applyAlignment="1">
      <alignment horizontal="right" vertical="center" wrapText="1"/>
    </xf>
    <xf numFmtId="4" fontId="5" fillId="3" borderId="5" xfId="0" applyNumberFormat="1" applyFont="1" applyFill="1" applyBorder="1" applyAlignment="1">
      <alignment horizontal="center" vertical="center" wrapText="1"/>
    </xf>
    <xf numFmtId="4" fontId="5" fillId="3" borderId="8" xfId="0" applyNumberFormat="1" applyFont="1" applyFill="1" applyBorder="1" applyAlignment="1">
      <alignment horizontal="center" vertical="center" wrapText="1"/>
    </xf>
    <xf numFmtId="3" fontId="5" fillId="3" borderId="5" xfId="0" applyNumberFormat="1" applyFont="1" applyFill="1" applyBorder="1" applyAlignment="1">
      <alignment horizontal="center" vertical="center" wrapText="1"/>
    </xf>
    <xf numFmtId="3" fontId="5" fillId="3" borderId="8" xfId="0" applyNumberFormat="1" applyFont="1" applyFill="1" applyBorder="1" applyAlignment="1">
      <alignment horizontal="center" vertical="center" wrapText="1"/>
    </xf>
    <xf numFmtId="166" fontId="7" fillId="9" borderId="5" xfId="0" applyNumberFormat="1" applyFont="1" applyFill="1" applyBorder="1" applyAlignment="1">
      <alignment horizontal="left" vertical="center" wrapText="1"/>
    </xf>
    <xf numFmtId="166" fontId="7" fillId="9" borderId="6" xfId="0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3" fontId="8" fillId="0" borderId="5" xfId="0" applyNumberFormat="1" applyFont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 wrapText="1"/>
    </xf>
    <xf numFmtId="0" fontId="4" fillId="9" borderId="6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6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166" fontId="4" fillId="9" borderId="5" xfId="0" applyNumberFormat="1" applyFont="1" applyFill="1" applyBorder="1" applyAlignment="1">
      <alignment horizontal="left" vertical="center" wrapText="1"/>
    </xf>
    <xf numFmtId="166" fontId="4" fillId="9" borderId="8" xfId="0" applyNumberFormat="1" applyFont="1" applyFill="1" applyBorder="1" applyAlignment="1">
      <alignment horizontal="left" vertical="center" wrapText="1"/>
    </xf>
    <xf numFmtId="0" fontId="4" fillId="6" borderId="5" xfId="0" applyFont="1" applyFill="1" applyBorder="1" applyAlignment="1">
      <alignment horizontal="left" vertical="top" wrapText="1"/>
    </xf>
    <xf numFmtId="0" fontId="4" fillId="6" borderId="8" xfId="0" applyFont="1" applyFill="1" applyBorder="1" applyAlignment="1">
      <alignment horizontal="left" vertical="top" wrapText="1"/>
    </xf>
    <xf numFmtId="0" fontId="4" fillId="6" borderId="6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4" fontId="4" fillId="7" borderId="5" xfId="0" applyNumberFormat="1" applyFont="1" applyFill="1" applyBorder="1" applyAlignment="1">
      <alignment horizontal="center" vertical="center" wrapText="1"/>
    </xf>
    <xf numFmtId="4" fontId="4" fillId="7" borderId="6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6" fillId="5" borderId="2" xfId="0" applyFont="1" applyFill="1" applyBorder="1" applyAlignment="1">
      <alignment horizontal="right" vertical="center" wrapText="1"/>
    </xf>
    <xf numFmtId="0" fontId="6" fillId="5" borderId="3" xfId="0" applyFont="1" applyFill="1" applyBorder="1" applyAlignment="1">
      <alignment horizontal="right" vertical="center" wrapText="1"/>
    </xf>
    <xf numFmtId="4" fontId="4" fillId="7" borderId="5" xfId="0" applyNumberFormat="1" applyFont="1" applyFill="1" applyBorder="1" applyAlignment="1">
      <alignment horizontal="right" vertical="center" wrapText="1"/>
    </xf>
    <xf numFmtId="4" fontId="4" fillId="7" borderId="6" xfId="0" applyNumberFormat="1" applyFont="1" applyFill="1" applyBorder="1" applyAlignment="1">
      <alignment horizontal="right" vertical="center" wrapText="1"/>
    </xf>
    <xf numFmtId="4" fontId="7" fillId="7" borderId="4" xfId="0" applyNumberFormat="1" applyFont="1" applyFill="1" applyBorder="1" applyAlignment="1">
      <alignment horizontal="center" vertical="center" wrapText="1"/>
    </xf>
    <xf numFmtId="3" fontId="7" fillId="7" borderId="4" xfId="0" applyNumberFormat="1" applyFont="1" applyFill="1" applyBorder="1" applyAlignment="1">
      <alignment horizontal="center" vertical="center" wrapText="1"/>
    </xf>
    <xf numFmtId="3" fontId="8" fillId="0" borderId="4" xfId="0" applyNumberFormat="1" applyFont="1" applyBorder="1" applyAlignment="1">
      <alignment horizontal="center" vertical="center" wrapText="1"/>
    </xf>
    <xf numFmtId="0" fontId="6" fillId="5" borderId="4" xfId="0" applyFont="1" applyFill="1" applyBorder="1" applyAlignment="1">
      <alignment horizontal="right" vertical="center" wrapText="1"/>
    </xf>
    <xf numFmtId="0" fontId="6" fillId="5" borderId="4" xfId="0" applyFont="1" applyFill="1" applyBorder="1" applyAlignment="1">
      <alignment horizontal="center" vertical="center" wrapText="1"/>
    </xf>
    <xf numFmtId="3" fontId="4" fillId="7" borderId="5" xfId="0" applyNumberFormat="1" applyFont="1" applyFill="1" applyBorder="1" applyAlignment="1">
      <alignment horizontal="center" vertical="center" wrapText="1"/>
    </xf>
    <xf numFmtId="3" fontId="4" fillId="7" borderId="6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 vertical="center" wrapText="1"/>
    </xf>
    <xf numFmtId="1" fontId="6" fillId="5" borderId="1" xfId="0" applyNumberFormat="1" applyFont="1" applyFill="1" applyBorder="1" applyAlignment="1">
      <alignment horizontal="right" vertical="center" wrapText="1"/>
    </xf>
    <xf numFmtId="1" fontId="6" fillId="5" borderId="3" xfId="0" applyNumberFormat="1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  <xf numFmtId="2" fontId="4" fillId="10" borderId="4" xfId="0" applyNumberFormat="1" applyFont="1" applyFill="1" applyBorder="1" applyAlignment="1">
      <alignment horizontal="center" vertical="center" wrapText="1"/>
    </xf>
    <xf numFmtId="2" fontId="4" fillId="10" borderId="1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right" wrapTex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left" vertical="center" wrapText="1"/>
    </xf>
    <xf numFmtId="4" fontId="6" fillId="5" borderId="4" xfId="0" applyNumberFormat="1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66" fontId="4" fillId="9" borderId="6" xfId="0" applyNumberFormat="1" applyFont="1" applyFill="1" applyBorder="1" applyAlignment="1">
      <alignment horizontal="left" vertical="center" wrapText="1"/>
    </xf>
    <xf numFmtId="2" fontId="4" fillId="9" borderId="5" xfId="1" applyNumberFormat="1" applyFont="1" applyFill="1" applyBorder="1" applyAlignment="1">
      <alignment horizontal="left" vertical="center" wrapText="1"/>
    </xf>
    <xf numFmtId="2" fontId="4" fillId="9" borderId="8" xfId="1" applyNumberFormat="1" applyFont="1" applyFill="1" applyBorder="1" applyAlignment="1">
      <alignment horizontal="left" vertical="center" wrapText="1"/>
    </xf>
    <xf numFmtId="2" fontId="4" fillId="10" borderId="5" xfId="0" applyNumberFormat="1" applyFont="1" applyFill="1" applyBorder="1" applyAlignment="1">
      <alignment vertical="center" wrapText="1"/>
    </xf>
    <xf numFmtId="2" fontId="4" fillId="10" borderId="6" xfId="0" applyNumberFormat="1" applyFont="1" applyFill="1" applyBorder="1" applyAlignment="1">
      <alignment vertical="center" wrapText="1"/>
    </xf>
    <xf numFmtId="0" fontId="5" fillId="11" borderId="5" xfId="0" applyFont="1" applyFill="1" applyBorder="1" applyAlignment="1">
      <alignment horizontal="left" vertical="center" wrapText="1"/>
    </xf>
    <xf numFmtId="0" fontId="5" fillId="11" borderId="6" xfId="0" applyFont="1" applyFill="1" applyBorder="1" applyAlignment="1">
      <alignment horizontal="left" vertical="center" wrapText="1"/>
    </xf>
    <xf numFmtId="3" fontId="5" fillId="11" borderId="5" xfId="0" applyNumberFormat="1" applyFont="1" applyFill="1" applyBorder="1" applyAlignment="1">
      <alignment horizontal="center" vertical="center" wrapText="1"/>
    </xf>
    <xf numFmtId="0" fontId="5" fillId="11" borderId="6" xfId="0" applyFont="1" applyFill="1" applyBorder="1" applyAlignment="1">
      <alignment horizontal="center" vertical="center" wrapText="1"/>
    </xf>
    <xf numFmtId="4" fontId="5" fillId="11" borderId="5" xfId="0" applyNumberFormat="1" applyFont="1" applyFill="1" applyBorder="1" applyAlignment="1">
      <alignment horizontal="right" vertical="center" wrapText="1"/>
    </xf>
    <xf numFmtId="4" fontId="5" fillId="11" borderId="6" xfId="0" applyNumberFormat="1" applyFont="1" applyFill="1" applyBorder="1" applyAlignment="1">
      <alignment horizontal="right" vertical="center" wrapText="1"/>
    </xf>
    <xf numFmtId="0" fontId="5" fillId="11" borderId="5" xfId="0" applyFont="1" applyFill="1" applyBorder="1" applyAlignment="1">
      <alignment horizontal="center" vertical="center" wrapText="1"/>
    </xf>
    <xf numFmtId="2" fontId="5" fillId="11" borderId="5" xfId="0" applyNumberFormat="1" applyFont="1" applyFill="1" applyBorder="1" applyAlignment="1">
      <alignment horizontal="right" vertical="center" wrapText="1"/>
    </xf>
    <xf numFmtId="2" fontId="5" fillId="11" borderId="6" xfId="0" applyNumberFormat="1" applyFont="1" applyFill="1" applyBorder="1" applyAlignment="1">
      <alignment horizontal="right" vertical="center" wrapText="1"/>
    </xf>
    <xf numFmtId="2" fontId="4" fillId="10" borderId="4" xfId="0" applyNumberFormat="1" applyFont="1" applyFill="1" applyBorder="1" applyAlignment="1">
      <alignment horizontal="left" vertical="center" wrapText="1"/>
    </xf>
    <xf numFmtId="2" fontId="4" fillId="10" borderId="1" xfId="0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wrapText="1"/>
    </xf>
    <xf numFmtId="0" fontId="1" fillId="12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E28CE-DD0B-46D1-85CC-8215EACA6AB6}">
  <dimension ref="B1:G74"/>
  <sheetViews>
    <sheetView workbookViewId="0">
      <selection activeCell="B11" sqref="B11:G11"/>
    </sheetView>
  </sheetViews>
  <sheetFormatPr baseColWidth="10" defaultColWidth="11.42578125" defaultRowHeight="12" x14ac:dyDescent="0.2"/>
  <cols>
    <col min="1" max="1" width="7.7109375" style="32" customWidth="1"/>
    <col min="2" max="2" width="6.42578125" style="88" customWidth="1"/>
    <col min="3" max="3" width="50.140625" style="32" customWidth="1"/>
    <col min="4" max="4" width="9.28515625" style="75" customWidth="1"/>
    <col min="5" max="5" width="9.7109375" style="76" customWidth="1"/>
    <col min="6" max="6" width="12.7109375" style="77" customWidth="1"/>
    <col min="7" max="7" width="19.85546875" style="77" customWidth="1"/>
    <col min="8" max="16384" width="11.42578125" style="32"/>
  </cols>
  <sheetData>
    <row r="1" spans="2:7" x14ac:dyDescent="0.2">
      <c r="B1" s="43"/>
      <c r="C1" s="42"/>
      <c r="D1" s="44"/>
      <c r="E1" s="45"/>
      <c r="F1" s="46"/>
      <c r="G1" s="46"/>
    </row>
    <row r="2" spans="2:7" ht="15" customHeight="1" x14ac:dyDescent="0.2">
      <c r="B2" s="218" t="s">
        <v>0</v>
      </c>
      <c r="C2" s="220" t="s">
        <v>8</v>
      </c>
      <c r="D2" s="214" t="s">
        <v>1</v>
      </c>
      <c r="E2" s="222" t="s">
        <v>2</v>
      </c>
      <c r="F2" s="214" t="s">
        <v>6</v>
      </c>
      <c r="G2" s="215" t="s">
        <v>7</v>
      </c>
    </row>
    <row r="3" spans="2:7" s="64" customFormat="1" x14ac:dyDescent="0.2">
      <c r="B3" s="219"/>
      <c r="C3" s="221"/>
      <c r="D3" s="214"/>
      <c r="E3" s="222"/>
      <c r="F3" s="214"/>
      <c r="G3" s="216"/>
    </row>
    <row r="4" spans="2:7" s="64" customFormat="1" x14ac:dyDescent="0.2">
      <c r="B4" s="80">
        <v>1</v>
      </c>
      <c r="C4" s="80" t="s">
        <v>127</v>
      </c>
      <c r="D4" s="187" t="s">
        <v>156</v>
      </c>
      <c r="E4" s="157" t="e">
        <f>E5+E12+E22</f>
        <v>#VALUE!</v>
      </c>
      <c r="F4" s="187"/>
      <c r="G4" s="187" t="e">
        <f>G5+G12+G22</f>
        <v>#VALUE!</v>
      </c>
    </row>
    <row r="5" spans="2:7" s="64" customFormat="1" ht="14.25" customHeight="1" x14ac:dyDescent="0.2">
      <c r="B5" s="6">
        <v>1.1000000000000001</v>
      </c>
      <c r="C5" s="25" t="s">
        <v>89</v>
      </c>
      <c r="D5" s="30"/>
      <c r="E5" s="186" t="e">
        <f>SUM(E6+E7+E8+E9+E10+E11)</f>
        <v>#VALUE!</v>
      </c>
      <c r="F5" s="9">
        <f>SUM(F6:F11)</f>
        <v>500</v>
      </c>
      <c r="G5" s="9" t="e">
        <f>SUM(G6:G11)</f>
        <v>#VALUE!</v>
      </c>
    </row>
    <row r="6" spans="2:7" s="64" customFormat="1" ht="10.5" customHeight="1" x14ac:dyDescent="0.2">
      <c r="B6" s="17" t="s">
        <v>163</v>
      </c>
      <c r="C6" s="17" t="s">
        <v>90</v>
      </c>
      <c r="D6" s="21" t="s">
        <v>51</v>
      </c>
      <c r="E6" s="22">
        <v>20</v>
      </c>
      <c r="F6" s="177">
        <v>0</v>
      </c>
      <c r="G6" s="177">
        <f>E6*F6</f>
        <v>0</v>
      </c>
    </row>
    <row r="7" spans="2:7" s="67" customFormat="1" ht="13.5" customHeight="1" x14ac:dyDescent="0.2">
      <c r="B7" s="17" t="s">
        <v>164</v>
      </c>
      <c r="C7" s="17" t="s">
        <v>95</v>
      </c>
      <c r="D7" s="21" t="s">
        <v>51</v>
      </c>
      <c r="E7" s="22" t="s">
        <v>192</v>
      </c>
      <c r="F7" s="177" t="s">
        <v>199</v>
      </c>
      <c r="G7" s="177" t="e">
        <f t="shared" ref="G7" si="0">E7*F7</f>
        <v>#VALUE!</v>
      </c>
    </row>
    <row r="8" spans="2:7" s="64" customFormat="1" ht="12.75" customHeight="1" x14ac:dyDescent="0.2">
      <c r="B8" s="17" t="s">
        <v>165</v>
      </c>
      <c r="C8" s="17" t="s">
        <v>96</v>
      </c>
      <c r="D8" s="21" t="s">
        <v>51</v>
      </c>
      <c r="E8" s="22" t="s">
        <v>192</v>
      </c>
      <c r="F8" s="177" t="s">
        <v>199</v>
      </c>
      <c r="G8" s="177" t="e">
        <f>E8*F8</f>
        <v>#VALUE!</v>
      </c>
    </row>
    <row r="9" spans="2:7" s="67" customFormat="1" ht="12" customHeight="1" x14ac:dyDescent="0.2">
      <c r="B9" s="17" t="s">
        <v>166</v>
      </c>
      <c r="C9" s="17" t="s">
        <v>94</v>
      </c>
      <c r="D9" s="21" t="s">
        <v>51</v>
      </c>
      <c r="E9" s="22">
        <v>10</v>
      </c>
      <c r="F9" s="177">
        <v>500</v>
      </c>
      <c r="G9" s="177">
        <f>E9*F9</f>
        <v>5000</v>
      </c>
    </row>
    <row r="10" spans="2:7" s="64" customFormat="1" ht="12.75" customHeight="1" x14ac:dyDescent="0.2">
      <c r="B10" s="17" t="s">
        <v>167</v>
      </c>
      <c r="C10" s="17" t="s">
        <v>97</v>
      </c>
      <c r="D10" s="21" t="s">
        <v>51</v>
      </c>
      <c r="E10" s="22" t="s">
        <v>192</v>
      </c>
      <c r="F10" s="177" t="s">
        <v>199</v>
      </c>
      <c r="G10" s="177" t="e">
        <f t="shared" ref="G10:G11" si="1">E10*F10</f>
        <v>#VALUE!</v>
      </c>
    </row>
    <row r="11" spans="2:7" s="67" customFormat="1" ht="13.5" customHeight="1" x14ac:dyDescent="0.2">
      <c r="B11" s="17"/>
      <c r="C11" s="17"/>
      <c r="D11" s="21"/>
      <c r="E11" s="22"/>
      <c r="F11" s="177"/>
      <c r="G11" s="177"/>
    </row>
    <row r="12" spans="2:7" s="64" customFormat="1" ht="30.75" customHeight="1" x14ac:dyDescent="0.2">
      <c r="B12" s="6">
        <v>1.2</v>
      </c>
      <c r="C12" s="6" t="s">
        <v>130</v>
      </c>
      <c r="D12" s="7"/>
      <c r="E12" s="8">
        <f>E13+E17</f>
        <v>21</v>
      </c>
      <c r="F12" s="8"/>
      <c r="G12" s="9" t="e">
        <f>G13+G17</f>
        <v>#VALUE!</v>
      </c>
    </row>
    <row r="13" spans="2:7" ht="45.75" customHeight="1" x14ac:dyDescent="0.2">
      <c r="B13" s="90" t="s">
        <v>169</v>
      </c>
      <c r="C13" s="90" t="s">
        <v>115</v>
      </c>
      <c r="D13" s="90"/>
      <c r="E13" s="91">
        <f>SUM(E14:E16)</f>
        <v>20</v>
      </c>
      <c r="F13" s="90"/>
      <c r="G13" s="185" t="e">
        <f>SUM(G14:G16)</f>
        <v>#VALUE!</v>
      </c>
    </row>
    <row r="14" spans="2:7" ht="22.5" customHeight="1" x14ac:dyDescent="0.2">
      <c r="B14" s="17" t="s">
        <v>170</v>
      </c>
      <c r="C14" s="17" t="s">
        <v>57</v>
      </c>
      <c r="D14" s="18" t="s">
        <v>79</v>
      </c>
      <c r="E14" s="22">
        <v>20</v>
      </c>
      <c r="F14" s="177">
        <v>35</v>
      </c>
      <c r="G14" s="16">
        <f>F14*E14</f>
        <v>700</v>
      </c>
    </row>
    <row r="15" spans="2:7" s="71" customFormat="1" ht="21" customHeight="1" x14ac:dyDescent="0.2">
      <c r="B15" s="17" t="s">
        <v>170</v>
      </c>
      <c r="C15" s="17"/>
      <c r="D15" s="18" t="s">
        <v>116</v>
      </c>
      <c r="E15" s="22" t="s">
        <v>192</v>
      </c>
      <c r="F15" s="16" t="s">
        <v>199</v>
      </c>
      <c r="G15" s="16" t="e">
        <f>F15*E15</f>
        <v>#VALUE!</v>
      </c>
    </row>
    <row r="16" spans="2:7" ht="15" customHeight="1" x14ac:dyDescent="0.2">
      <c r="B16" s="17" t="s">
        <v>170</v>
      </c>
      <c r="C16" s="17"/>
      <c r="D16" s="18" t="s">
        <v>116</v>
      </c>
      <c r="E16" s="22" t="s">
        <v>192</v>
      </c>
      <c r="F16" s="177" t="s">
        <v>199</v>
      </c>
      <c r="G16" s="16" t="e">
        <f>F16*E16</f>
        <v>#VALUE!</v>
      </c>
    </row>
    <row r="17" spans="2:7" ht="33.75" customHeight="1" x14ac:dyDescent="0.2">
      <c r="B17" s="90" t="s">
        <v>171</v>
      </c>
      <c r="C17" s="90" t="s">
        <v>200</v>
      </c>
      <c r="D17" s="90"/>
      <c r="E17" s="92">
        <f>SUM(E18:E21)</f>
        <v>1</v>
      </c>
      <c r="F17" s="90"/>
      <c r="G17" s="191" t="e">
        <f>SUM(G18:G21)</f>
        <v>#VALUE!</v>
      </c>
    </row>
    <row r="18" spans="2:7" s="71" customFormat="1" ht="16.5" customHeight="1" x14ac:dyDescent="0.2">
      <c r="B18" s="17" t="s">
        <v>172</v>
      </c>
      <c r="C18" s="17" t="s">
        <v>200</v>
      </c>
      <c r="D18" s="18" t="s">
        <v>54</v>
      </c>
      <c r="E18" s="182" t="s">
        <v>192</v>
      </c>
      <c r="F18" s="16" t="s">
        <v>199</v>
      </c>
      <c r="G18" s="16" t="e">
        <f>F18*E18</f>
        <v>#VALUE!</v>
      </c>
    </row>
    <row r="19" spans="2:7" ht="16.5" customHeight="1" x14ac:dyDescent="0.2">
      <c r="B19" s="17" t="s">
        <v>173</v>
      </c>
      <c r="C19" s="17" t="s">
        <v>200</v>
      </c>
      <c r="D19" s="18" t="s">
        <v>54</v>
      </c>
      <c r="E19" s="19" t="s">
        <v>192</v>
      </c>
      <c r="F19" s="16" t="s">
        <v>199</v>
      </c>
      <c r="G19" s="16" t="e">
        <f>F19*E19</f>
        <v>#VALUE!</v>
      </c>
    </row>
    <row r="20" spans="2:7" s="71" customFormat="1" ht="29.25" customHeight="1" x14ac:dyDescent="0.2">
      <c r="B20" s="17" t="s">
        <v>174</v>
      </c>
      <c r="C20" s="17" t="s">
        <v>200</v>
      </c>
      <c r="D20" s="18" t="s">
        <v>54</v>
      </c>
      <c r="E20" s="19" t="s">
        <v>192</v>
      </c>
      <c r="F20" s="16" t="s">
        <v>199</v>
      </c>
      <c r="G20" s="16" t="e">
        <f t="shared" ref="G20:G21" si="2">F20*E20</f>
        <v>#VALUE!</v>
      </c>
    </row>
    <row r="21" spans="2:7" ht="17.25" customHeight="1" x14ac:dyDescent="0.2">
      <c r="B21" s="17" t="s">
        <v>175</v>
      </c>
      <c r="C21" s="212" t="s">
        <v>197</v>
      </c>
      <c r="D21" s="18" t="s">
        <v>65</v>
      </c>
      <c r="E21" s="19">
        <v>1</v>
      </c>
      <c r="F21" s="16">
        <v>3000</v>
      </c>
      <c r="G21" s="16">
        <f t="shared" si="2"/>
        <v>3000</v>
      </c>
    </row>
    <row r="22" spans="2:7" ht="41.25" customHeight="1" x14ac:dyDescent="0.2">
      <c r="B22" s="6">
        <v>1.3</v>
      </c>
      <c r="C22" s="6" t="s">
        <v>59</v>
      </c>
      <c r="D22" s="28"/>
      <c r="E22" s="11">
        <f>SUM(E23:E26)</f>
        <v>20</v>
      </c>
      <c r="F22" s="29"/>
      <c r="G22" s="29" t="e">
        <f>SUM(G23:G26)</f>
        <v>#VALUE!</v>
      </c>
    </row>
    <row r="23" spans="2:7" s="73" customFormat="1" ht="16.5" customHeight="1" x14ac:dyDescent="0.2">
      <c r="B23" s="17" t="s">
        <v>176</v>
      </c>
      <c r="C23" s="17" t="s">
        <v>200</v>
      </c>
      <c r="D23" s="18" t="s">
        <v>81</v>
      </c>
      <c r="E23" s="19">
        <v>20</v>
      </c>
      <c r="F23" s="16">
        <v>50</v>
      </c>
      <c r="G23" s="16">
        <f>F23*E23</f>
        <v>1000</v>
      </c>
    </row>
    <row r="24" spans="2:7" ht="16.5" customHeight="1" x14ac:dyDescent="0.2">
      <c r="B24" s="17" t="s">
        <v>176</v>
      </c>
      <c r="C24" s="17" t="s">
        <v>200</v>
      </c>
      <c r="D24" s="18" t="s">
        <v>81</v>
      </c>
      <c r="E24" s="19" t="s">
        <v>192</v>
      </c>
      <c r="F24" s="177" t="s">
        <v>199</v>
      </c>
      <c r="G24" s="16" t="e">
        <f>F24*E24</f>
        <v>#VALUE!</v>
      </c>
    </row>
    <row r="25" spans="2:7" s="71" customFormat="1" ht="16.5" customHeight="1" x14ac:dyDescent="0.2">
      <c r="B25" s="17" t="s">
        <v>176</v>
      </c>
      <c r="C25" s="17" t="s">
        <v>200</v>
      </c>
      <c r="D25" s="18" t="s">
        <v>81</v>
      </c>
      <c r="E25" s="22" t="s">
        <v>192</v>
      </c>
      <c r="F25" s="177" t="s">
        <v>199</v>
      </c>
      <c r="G25" s="16" t="e">
        <f t="shared" ref="G25:G26" si="3">F25*E25</f>
        <v>#VALUE!</v>
      </c>
    </row>
    <row r="26" spans="2:7" ht="16.5" customHeight="1" x14ac:dyDescent="0.2">
      <c r="B26" s="17" t="s">
        <v>176</v>
      </c>
      <c r="C26" s="17" t="s">
        <v>200</v>
      </c>
      <c r="D26" s="18" t="s">
        <v>79</v>
      </c>
      <c r="E26" s="22" t="s">
        <v>192</v>
      </c>
      <c r="F26" s="177" t="s">
        <v>199</v>
      </c>
      <c r="G26" s="16" t="e">
        <f t="shared" si="3"/>
        <v>#VALUE!</v>
      </c>
    </row>
    <row r="27" spans="2:7" ht="23.25" customHeight="1" x14ac:dyDescent="0.2">
      <c r="B27" s="80">
        <v>2</v>
      </c>
      <c r="C27" s="80" t="s">
        <v>195</v>
      </c>
      <c r="D27" s="188" t="s">
        <v>65</v>
      </c>
      <c r="E27" s="189">
        <f>SUM(E28:E34)</f>
        <v>3</v>
      </c>
      <c r="F27" s="190"/>
      <c r="G27" s="190" t="e">
        <f>SUM(G28:G34)</f>
        <v>#VALUE!</v>
      </c>
    </row>
    <row r="28" spans="2:7" s="71" customFormat="1" ht="10.5" customHeight="1" x14ac:dyDescent="0.2">
      <c r="B28" s="17" t="s">
        <v>40</v>
      </c>
      <c r="C28" s="17" t="s">
        <v>82</v>
      </c>
      <c r="D28" s="18" t="s">
        <v>54</v>
      </c>
      <c r="E28" s="19">
        <v>2</v>
      </c>
      <c r="F28" s="16">
        <v>3750</v>
      </c>
      <c r="G28" s="16">
        <f t="shared" ref="G28" si="4">E28*F28</f>
        <v>7500</v>
      </c>
    </row>
    <row r="29" spans="2:7" ht="10.5" customHeight="1" x14ac:dyDescent="0.2">
      <c r="B29" s="17">
        <v>2.2000000000000002</v>
      </c>
      <c r="C29" s="17" t="s">
        <v>200</v>
      </c>
      <c r="D29" s="18" t="s">
        <v>54</v>
      </c>
      <c r="E29" s="19" t="s">
        <v>192</v>
      </c>
      <c r="F29" s="16" t="s">
        <v>199</v>
      </c>
      <c r="G29" s="16" t="e">
        <f>E29*F29</f>
        <v>#VALUE!</v>
      </c>
    </row>
    <row r="30" spans="2:7" s="71" customFormat="1" ht="10.5" customHeight="1" x14ac:dyDescent="0.2">
      <c r="B30" s="17">
        <v>2.2999999999999998</v>
      </c>
      <c r="C30" s="17" t="s">
        <v>200</v>
      </c>
      <c r="D30" s="18" t="s">
        <v>54</v>
      </c>
      <c r="E30" s="19" t="s">
        <v>192</v>
      </c>
      <c r="F30" s="16" t="s">
        <v>199</v>
      </c>
      <c r="G30" s="16" t="e">
        <f>E30*F30</f>
        <v>#VALUE!</v>
      </c>
    </row>
    <row r="31" spans="2:7" ht="10.5" customHeight="1" x14ac:dyDescent="0.2">
      <c r="B31" s="17">
        <v>2.4</v>
      </c>
      <c r="C31" s="17" t="s">
        <v>200</v>
      </c>
      <c r="D31" s="18" t="s">
        <v>54</v>
      </c>
      <c r="E31" s="19" t="s">
        <v>192</v>
      </c>
      <c r="F31" s="16" t="s">
        <v>199</v>
      </c>
      <c r="G31" s="16" t="e">
        <f t="shared" ref="G31:G33" si="5">E31*F31</f>
        <v>#VALUE!</v>
      </c>
    </row>
    <row r="32" spans="2:7" s="71" customFormat="1" ht="10.5" customHeight="1" x14ac:dyDescent="0.2">
      <c r="B32" s="17">
        <v>2.5</v>
      </c>
      <c r="C32" s="17" t="s">
        <v>200</v>
      </c>
      <c r="D32" s="18" t="s">
        <v>54</v>
      </c>
      <c r="E32" s="19" t="s">
        <v>192</v>
      </c>
      <c r="F32" s="211" t="s">
        <v>199</v>
      </c>
      <c r="G32" s="16" t="e">
        <f t="shared" si="5"/>
        <v>#VALUE!</v>
      </c>
    </row>
    <row r="33" spans="2:7" ht="10.5" customHeight="1" x14ac:dyDescent="0.2">
      <c r="B33" s="17">
        <v>2.6</v>
      </c>
      <c r="C33" s="213" t="s">
        <v>197</v>
      </c>
      <c r="D33" s="18" t="s">
        <v>65</v>
      </c>
      <c r="E33" s="19">
        <v>1</v>
      </c>
      <c r="F33" s="16">
        <v>3000</v>
      </c>
      <c r="G33" s="16">
        <f t="shared" si="5"/>
        <v>3000</v>
      </c>
    </row>
    <row r="34" spans="2:7" ht="10.5" customHeight="1" x14ac:dyDescent="0.2">
      <c r="B34" s="20"/>
      <c r="C34" s="17"/>
      <c r="D34" s="21"/>
      <c r="E34" s="22"/>
      <c r="F34" s="177"/>
      <c r="G34" s="16"/>
    </row>
    <row r="35" spans="2:7" x14ac:dyDescent="0.2">
      <c r="B35" s="194">
        <v>3</v>
      </c>
      <c r="C35" s="195" t="s">
        <v>194</v>
      </c>
      <c r="D35" s="187" t="s">
        <v>65</v>
      </c>
      <c r="E35" s="157">
        <f>SUM(E36:E59)</f>
        <v>5</v>
      </c>
      <c r="F35" s="196"/>
      <c r="G35" s="196" t="e">
        <f>SUM(G36:G59)</f>
        <v>#VALUE!</v>
      </c>
    </row>
    <row r="36" spans="2:7" s="71" customFormat="1" ht="9.75" customHeight="1" x14ac:dyDescent="0.2">
      <c r="B36" s="193">
        <v>3.1</v>
      </c>
      <c r="C36" s="17" t="s">
        <v>112</v>
      </c>
      <c r="D36" s="21" t="s">
        <v>99</v>
      </c>
      <c r="E36" s="22">
        <v>1</v>
      </c>
      <c r="F36" s="177">
        <v>60</v>
      </c>
      <c r="G36" s="177">
        <f>F36*E36</f>
        <v>60</v>
      </c>
    </row>
    <row r="37" spans="2:7" ht="9.75" customHeight="1" x14ac:dyDescent="0.2">
      <c r="B37" s="193">
        <v>3.2</v>
      </c>
      <c r="C37" s="17" t="s">
        <v>100</v>
      </c>
      <c r="D37" s="21" t="s">
        <v>54</v>
      </c>
      <c r="E37" s="22">
        <v>3</v>
      </c>
      <c r="F37" s="177">
        <v>27</v>
      </c>
      <c r="G37" s="177">
        <f t="shared" ref="G37:G41" si="6">F37*E37</f>
        <v>81</v>
      </c>
    </row>
    <row r="38" spans="2:7" s="71" customFormat="1" ht="9.75" customHeight="1" x14ac:dyDescent="0.2">
      <c r="B38" s="193">
        <v>3.3</v>
      </c>
      <c r="C38" s="17"/>
      <c r="D38" s="21"/>
      <c r="E38" s="22" t="s">
        <v>192</v>
      </c>
      <c r="F38" s="177" t="s">
        <v>199</v>
      </c>
      <c r="G38" s="177" t="e">
        <f t="shared" si="6"/>
        <v>#VALUE!</v>
      </c>
    </row>
    <row r="39" spans="2:7" ht="9.75" customHeight="1" x14ac:dyDescent="0.2">
      <c r="B39" s="193">
        <v>3.4</v>
      </c>
      <c r="C39" s="17"/>
      <c r="D39" s="21"/>
      <c r="E39" s="22" t="s">
        <v>192</v>
      </c>
      <c r="F39" s="177" t="s">
        <v>199</v>
      </c>
      <c r="G39" s="177" t="e">
        <f t="shared" si="6"/>
        <v>#VALUE!</v>
      </c>
    </row>
    <row r="40" spans="2:7" s="71" customFormat="1" ht="9.75" customHeight="1" x14ac:dyDescent="0.2">
      <c r="B40" s="193">
        <v>3.5</v>
      </c>
      <c r="C40" s="17"/>
      <c r="D40" s="21"/>
      <c r="E40" s="22" t="s">
        <v>192</v>
      </c>
      <c r="F40" s="177" t="s">
        <v>199</v>
      </c>
      <c r="G40" s="177" t="e">
        <f t="shared" si="6"/>
        <v>#VALUE!</v>
      </c>
    </row>
    <row r="41" spans="2:7" s="71" customFormat="1" ht="9.75" customHeight="1" x14ac:dyDescent="0.2">
      <c r="B41" s="193">
        <v>3.6</v>
      </c>
      <c r="C41" s="17"/>
      <c r="D41" s="21"/>
      <c r="E41" s="22" t="s">
        <v>192</v>
      </c>
      <c r="F41" s="177" t="s">
        <v>199</v>
      </c>
      <c r="G41" s="177" t="e">
        <f t="shared" si="6"/>
        <v>#VALUE!</v>
      </c>
    </row>
    <row r="42" spans="2:7" ht="9.75" customHeight="1" x14ac:dyDescent="0.2">
      <c r="B42" s="193">
        <v>3.7</v>
      </c>
      <c r="C42" s="17"/>
      <c r="D42" s="21"/>
      <c r="E42" s="22" t="s">
        <v>192</v>
      </c>
      <c r="F42" s="177" t="s">
        <v>199</v>
      </c>
      <c r="G42" s="177" t="e">
        <f>F42*E42</f>
        <v>#VALUE!</v>
      </c>
    </row>
    <row r="43" spans="2:7" ht="9.75" customHeight="1" x14ac:dyDescent="0.2">
      <c r="B43" s="193">
        <v>3.8</v>
      </c>
      <c r="C43" s="17"/>
      <c r="D43" s="21"/>
      <c r="E43" s="22" t="s">
        <v>192</v>
      </c>
      <c r="F43" s="177" t="s">
        <v>199</v>
      </c>
      <c r="G43" s="177" t="e">
        <f>F43*E43</f>
        <v>#VALUE!</v>
      </c>
    </row>
    <row r="44" spans="2:7" s="71" customFormat="1" ht="9.75" customHeight="1" x14ac:dyDescent="0.2">
      <c r="B44" s="193">
        <v>3.9</v>
      </c>
      <c r="C44" s="17"/>
      <c r="D44" s="21"/>
      <c r="E44" s="22" t="s">
        <v>192</v>
      </c>
      <c r="F44" s="177" t="s">
        <v>199</v>
      </c>
      <c r="G44" s="177" t="e">
        <f t="shared" ref="G44:G55" si="7">F44*E44</f>
        <v>#VALUE!</v>
      </c>
    </row>
    <row r="45" spans="2:7" ht="9.75" customHeight="1" x14ac:dyDescent="0.2">
      <c r="B45" s="192">
        <v>3.1</v>
      </c>
      <c r="C45" s="17"/>
      <c r="D45" s="21"/>
      <c r="E45" s="22" t="s">
        <v>192</v>
      </c>
      <c r="F45" s="177" t="s">
        <v>199</v>
      </c>
      <c r="G45" s="177" t="e">
        <f t="shared" si="7"/>
        <v>#VALUE!</v>
      </c>
    </row>
    <row r="46" spans="2:7" s="71" customFormat="1" ht="9.75" customHeight="1" x14ac:dyDescent="0.2">
      <c r="B46" s="192">
        <v>3.11</v>
      </c>
      <c r="C46" s="17"/>
      <c r="D46" s="21"/>
      <c r="E46" s="22" t="s">
        <v>192</v>
      </c>
      <c r="F46" s="177" t="s">
        <v>199</v>
      </c>
      <c r="G46" s="177" t="e">
        <f t="shared" si="7"/>
        <v>#VALUE!</v>
      </c>
    </row>
    <row r="47" spans="2:7" ht="9.75" customHeight="1" x14ac:dyDescent="0.2">
      <c r="B47" s="192">
        <v>3.12</v>
      </c>
      <c r="C47" s="17"/>
      <c r="D47" s="21"/>
      <c r="E47" s="22" t="s">
        <v>192</v>
      </c>
      <c r="F47" s="177" t="s">
        <v>199</v>
      </c>
      <c r="G47" s="177" t="e">
        <f t="shared" si="7"/>
        <v>#VALUE!</v>
      </c>
    </row>
    <row r="48" spans="2:7" s="71" customFormat="1" ht="9.75" customHeight="1" x14ac:dyDescent="0.2">
      <c r="B48" s="192">
        <v>3.13</v>
      </c>
      <c r="C48" s="17"/>
      <c r="D48" s="21"/>
      <c r="E48" s="22" t="s">
        <v>192</v>
      </c>
      <c r="F48" s="177" t="s">
        <v>199</v>
      </c>
      <c r="G48" s="177" t="e">
        <f t="shared" si="7"/>
        <v>#VALUE!</v>
      </c>
    </row>
    <row r="49" spans="2:7" ht="9.75" customHeight="1" x14ac:dyDescent="0.2">
      <c r="B49" s="192">
        <v>3.14</v>
      </c>
      <c r="C49" s="17"/>
      <c r="D49" s="21"/>
      <c r="E49" s="22" t="s">
        <v>192</v>
      </c>
      <c r="F49" s="177" t="s">
        <v>199</v>
      </c>
      <c r="G49" s="177" t="e">
        <f t="shared" si="7"/>
        <v>#VALUE!</v>
      </c>
    </row>
    <row r="50" spans="2:7" ht="9.75" customHeight="1" x14ac:dyDescent="0.2">
      <c r="B50" s="192">
        <v>3.15</v>
      </c>
      <c r="C50" s="17"/>
      <c r="D50" s="21"/>
      <c r="E50" s="22" t="s">
        <v>192</v>
      </c>
      <c r="F50" s="177" t="s">
        <v>199</v>
      </c>
      <c r="G50" s="177" t="e">
        <f t="shared" si="7"/>
        <v>#VALUE!</v>
      </c>
    </row>
    <row r="51" spans="2:7" s="71" customFormat="1" ht="9.75" customHeight="1" x14ac:dyDescent="0.2">
      <c r="B51" s="192">
        <v>3.16</v>
      </c>
      <c r="C51" s="17"/>
      <c r="D51" s="21"/>
      <c r="E51" s="22" t="s">
        <v>192</v>
      </c>
      <c r="F51" s="177" t="s">
        <v>199</v>
      </c>
      <c r="G51" s="177" t="e">
        <f t="shared" si="7"/>
        <v>#VALUE!</v>
      </c>
    </row>
    <row r="52" spans="2:7" s="71" customFormat="1" ht="9.75" customHeight="1" x14ac:dyDescent="0.2">
      <c r="B52" s="192">
        <v>3.17</v>
      </c>
      <c r="C52" s="24"/>
      <c r="D52" s="21"/>
      <c r="E52" s="22" t="s">
        <v>192</v>
      </c>
      <c r="F52" s="177" t="s">
        <v>199</v>
      </c>
      <c r="G52" s="177" t="e">
        <f t="shared" si="7"/>
        <v>#VALUE!</v>
      </c>
    </row>
    <row r="53" spans="2:7" ht="9.75" customHeight="1" x14ac:dyDescent="0.2">
      <c r="B53" s="192">
        <v>3.18</v>
      </c>
      <c r="C53" s="24"/>
      <c r="D53" s="21"/>
      <c r="E53" s="22" t="s">
        <v>192</v>
      </c>
      <c r="F53" s="177" t="s">
        <v>199</v>
      </c>
      <c r="G53" s="177" t="e">
        <f t="shared" si="7"/>
        <v>#VALUE!</v>
      </c>
    </row>
    <row r="54" spans="2:7" ht="9.75" customHeight="1" x14ac:dyDescent="0.2">
      <c r="B54" s="192">
        <v>3.19</v>
      </c>
      <c r="C54" s="24"/>
      <c r="D54" s="21"/>
      <c r="E54" s="22" t="s">
        <v>192</v>
      </c>
      <c r="F54" s="177" t="s">
        <v>199</v>
      </c>
      <c r="G54" s="177" t="e">
        <f>F54*E54</f>
        <v>#VALUE!</v>
      </c>
    </row>
    <row r="55" spans="2:7" s="71" customFormat="1" ht="9.75" customHeight="1" x14ac:dyDescent="0.2">
      <c r="B55" s="192">
        <v>3.2</v>
      </c>
      <c r="C55" s="20"/>
      <c r="D55" s="21"/>
      <c r="E55" s="22" t="s">
        <v>192</v>
      </c>
      <c r="F55" s="177" t="s">
        <v>199</v>
      </c>
      <c r="G55" s="177" t="e">
        <f t="shared" si="7"/>
        <v>#VALUE!</v>
      </c>
    </row>
    <row r="56" spans="2:7" s="71" customFormat="1" ht="12.75" customHeight="1" x14ac:dyDescent="0.2">
      <c r="B56" s="192">
        <v>3.21</v>
      </c>
      <c r="C56" s="24"/>
      <c r="D56" s="21"/>
      <c r="E56" s="22" t="s">
        <v>192</v>
      </c>
      <c r="F56" s="177" t="s">
        <v>199</v>
      </c>
      <c r="G56" s="177" t="e">
        <f>F56*E56</f>
        <v>#VALUE!</v>
      </c>
    </row>
    <row r="57" spans="2:7" s="71" customFormat="1" ht="9.75" customHeight="1" x14ac:dyDescent="0.2">
      <c r="B57" s="192">
        <v>3.22</v>
      </c>
      <c r="C57" s="20"/>
      <c r="D57" s="21"/>
      <c r="E57" s="22" t="s">
        <v>192</v>
      </c>
      <c r="F57" s="177" t="s">
        <v>199</v>
      </c>
      <c r="G57" s="177" t="e">
        <f t="shared" ref="G57:G59" si="8">F57*E57</f>
        <v>#VALUE!</v>
      </c>
    </row>
    <row r="58" spans="2:7" ht="9.75" customHeight="1" x14ac:dyDescent="0.2">
      <c r="B58" s="192">
        <v>3.23</v>
      </c>
      <c r="C58" s="20"/>
      <c r="D58" s="21"/>
      <c r="E58" s="22" t="s">
        <v>192</v>
      </c>
      <c r="F58" s="177" t="s">
        <v>199</v>
      </c>
      <c r="G58" s="177" t="e">
        <f t="shared" si="8"/>
        <v>#VALUE!</v>
      </c>
    </row>
    <row r="59" spans="2:7" s="71" customFormat="1" ht="9.75" customHeight="1" x14ac:dyDescent="0.2">
      <c r="B59" s="192">
        <v>3.24</v>
      </c>
      <c r="C59" s="212" t="s">
        <v>197</v>
      </c>
      <c r="D59" s="21" t="s">
        <v>65</v>
      </c>
      <c r="E59" s="22">
        <v>1</v>
      </c>
      <c r="F59" s="177">
        <v>5000</v>
      </c>
      <c r="G59" s="177">
        <f t="shared" si="8"/>
        <v>5000</v>
      </c>
    </row>
    <row r="60" spans="2:7" ht="16.5" customHeight="1" x14ac:dyDescent="0.2">
      <c r="B60" s="194">
        <v>4</v>
      </c>
      <c r="C60" s="80" t="s">
        <v>196</v>
      </c>
      <c r="D60" s="187">
        <f>SUM(D61:D72)</f>
        <v>0</v>
      </c>
      <c r="E60" s="157">
        <f>SUM(E61:E63)</f>
        <v>1</v>
      </c>
      <c r="F60" s="196"/>
      <c r="G60" s="196" t="e">
        <f>SUM(G61:G63)</f>
        <v>#VALUE!</v>
      </c>
    </row>
    <row r="61" spans="2:7" ht="9.75" customHeight="1" x14ac:dyDescent="0.2">
      <c r="B61" s="193">
        <v>4.0999999999999996</v>
      </c>
      <c r="C61" s="17" t="s">
        <v>201</v>
      </c>
      <c r="D61" s="21" t="s">
        <v>156</v>
      </c>
      <c r="E61" s="22">
        <v>1</v>
      </c>
      <c r="F61" s="177"/>
      <c r="G61" s="177">
        <f>E61*F61</f>
        <v>0</v>
      </c>
    </row>
    <row r="62" spans="2:7" ht="9.75" customHeight="1" x14ac:dyDescent="0.2">
      <c r="B62" s="193">
        <v>4.2</v>
      </c>
      <c r="C62" s="178" t="s">
        <v>203</v>
      </c>
      <c r="D62" s="179" t="s">
        <v>156</v>
      </c>
      <c r="E62" s="180" t="s">
        <v>192</v>
      </c>
      <c r="F62" s="181" t="s">
        <v>199</v>
      </c>
      <c r="G62" s="181" t="e">
        <f>(E62*F62)-0.02</f>
        <v>#VALUE!</v>
      </c>
    </row>
    <row r="63" spans="2:7" s="71" customFormat="1" ht="11.25" customHeight="1" x14ac:dyDescent="0.2">
      <c r="B63" s="193">
        <v>4.3</v>
      </c>
      <c r="C63" s="17" t="s">
        <v>202</v>
      </c>
      <c r="D63" s="18" t="s">
        <v>86</v>
      </c>
      <c r="E63" s="19" t="s">
        <v>192</v>
      </c>
      <c r="F63" s="16" t="s">
        <v>199</v>
      </c>
      <c r="G63" s="16" t="e">
        <f>E63*F63</f>
        <v>#VALUE!</v>
      </c>
    </row>
    <row r="64" spans="2:7" ht="24.75" customHeight="1" x14ac:dyDescent="0.2">
      <c r="B64" s="194">
        <v>5</v>
      </c>
      <c r="C64" s="80" t="s">
        <v>98</v>
      </c>
      <c r="D64" s="188"/>
      <c r="E64" s="189">
        <f>SUM(E65:E71)</f>
        <v>12</v>
      </c>
      <c r="F64" s="190"/>
      <c r="G64" s="190" t="e">
        <f>SUM(G65:G71)</f>
        <v>#VALUE!</v>
      </c>
    </row>
    <row r="65" spans="2:7" ht="11.25" customHeight="1" x14ac:dyDescent="0.2">
      <c r="B65" s="158">
        <v>5.0999999999999996</v>
      </c>
      <c r="C65" s="17" t="s">
        <v>133</v>
      </c>
      <c r="D65" s="18" t="s">
        <v>135</v>
      </c>
      <c r="E65" s="19">
        <v>7</v>
      </c>
      <c r="F65" s="16">
        <v>170</v>
      </c>
      <c r="G65" s="16">
        <f>E65*F65</f>
        <v>1190</v>
      </c>
    </row>
    <row r="66" spans="2:7" ht="9.75" customHeight="1" x14ac:dyDescent="0.2">
      <c r="B66" s="193">
        <v>5.2</v>
      </c>
      <c r="C66" s="17" t="s">
        <v>204</v>
      </c>
      <c r="D66" s="18"/>
      <c r="E66" s="19" t="s">
        <v>192</v>
      </c>
      <c r="F66" s="16" t="s">
        <v>199</v>
      </c>
      <c r="G66" s="16" t="e">
        <f t="shared" ref="G66:G69" si="9">E66*F66</f>
        <v>#VALUE!</v>
      </c>
    </row>
    <row r="67" spans="2:7" ht="9.75" customHeight="1" x14ac:dyDescent="0.2">
      <c r="B67" s="193">
        <v>5.3</v>
      </c>
      <c r="C67" s="17" t="s">
        <v>204</v>
      </c>
      <c r="D67" s="18"/>
      <c r="E67" s="19" t="s">
        <v>192</v>
      </c>
      <c r="F67" s="16" t="s">
        <v>199</v>
      </c>
      <c r="G67" s="16" t="e">
        <f t="shared" si="9"/>
        <v>#VALUE!</v>
      </c>
    </row>
    <row r="68" spans="2:7" ht="9.75" customHeight="1" x14ac:dyDescent="0.2">
      <c r="B68" s="193">
        <v>5.4</v>
      </c>
      <c r="C68" s="17" t="s">
        <v>204</v>
      </c>
      <c r="D68" s="18"/>
      <c r="E68" s="19" t="s">
        <v>192</v>
      </c>
      <c r="F68" s="16" t="s">
        <v>199</v>
      </c>
      <c r="G68" s="16" t="e">
        <f t="shared" si="9"/>
        <v>#VALUE!</v>
      </c>
    </row>
    <row r="69" spans="2:7" ht="9.75" customHeight="1" x14ac:dyDescent="0.2">
      <c r="B69" s="193">
        <v>5.5</v>
      </c>
      <c r="C69" s="17" t="s">
        <v>204</v>
      </c>
      <c r="D69" s="18"/>
      <c r="E69" s="19" t="s">
        <v>192</v>
      </c>
      <c r="F69" s="16" t="s">
        <v>199</v>
      </c>
      <c r="G69" s="16" t="e">
        <f t="shared" si="9"/>
        <v>#VALUE!</v>
      </c>
    </row>
    <row r="70" spans="2:7" ht="9.75" customHeight="1" x14ac:dyDescent="0.2">
      <c r="B70" s="193">
        <v>5.6</v>
      </c>
      <c r="C70" s="17" t="s">
        <v>204</v>
      </c>
      <c r="D70" s="18"/>
      <c r="E70" s="19" t="s">
        <v>192</v>
      </c>
      <c r="F70" s="16" t="s">
        <v>199</v>
      </c>
      <c r="G70" s="16" t="e">
        <f>E70*F70</f>
        <v>#VALUE!</v>
      </c>
    </row>
    <row r="71" spans="2:7" ht="9.75" customHeight="1" x14ac:dyDescent="0.2">
      <c r="B71" s="193">
        <v>5.7</v>
      </c>
      <c r="C71" s="17" t="s">
        <v>204</v>
      </c>
      <c r="D71" s="18"/>
      <c r="E71" s="19">
        <v>5</v>
      </c>
      <c r="F71" s="16" t="s">
        <v>199</v>
      </c>
      <c r="G71" s="16" t="e">
        <f>E71*F71</f>
        <v>#VALUE!</v>
      </c>
    </row>
    <row r="72" spans="2:7" ht="14.25" customHeight="1" x14ac:dyDescent="0.2">
      <c r="B72" s="197">
        <v>6</v>
      </c>
      <c r="C72" s="80" t="s">
        <v>197</v>
      </c>
      <c r="D72" s="188"/>
      <c r="E72" s="189">
        <f>SUM(E73)</f>
        <v>15</v>
      </c>
      <c r="F72" s="190"/>
      <c r="G72" s="190">
        <f>SUM(G73:G73)</f>
        <v>1500</v>
      </c>
    </row>
    <row r="73" spans="2:7" ht="14.25" customHeight="1" x14ac:dyDescent="0.2">
      <c r="B73" s="86" t="s">
        <v>191</v>
      </c>
      <c r="C73" s="2" t="s">
        <v>87</v>
      </c>
      <c r="D73" s="3" t="s">
        <v>88</v>
      </c>
      <c r="E73" s="5">
        <v>15</v>
      </c>
      <c r="F73" s="4">
        <v>100</v>
      </c>
      <c r="G73" s="4">
        <f>F73*E73</f>
        <v>1500</v>
      </c>
    </row>
    <row r="74" spans="2:7" ht="12.75" x14ac:dyDescent="0.2">
      <c r="B74" s="217" t="s">
        <v>149</v>
      </c>
      <c r="C74" s="217"/>
      <c r="D74" s="162"/>
      <c r="E74" s="163"/>
      <c r="F74" s="164"/>
      <c r="G74" s="164" t="e">
        <f>G72+G64+G60+G35+G27+G4</f>
        <v>#VALUE!</v>
      </c>
    </row>
  </sheetData>
  <mergeCells count="7">
    <mergeCell ref="F2:F3"/>
    <mergeCell ref="G2:G3"/>
    <mergeCell ref="B74:C74"/>
    <mergeCell ref="B2:B3"/>
    <mergeCell ref="C2:C3"/>
    <mergeCell ref="D2:D3"/>
    <mergeCell ref="E2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N180"/>
  <sheetViews>
    <sheetView tabSelected="1" topLeftCell="A36" zoomScale="130" zoomScaleNormal="130" workbookViewId="0">
      <pane xSplit="8" ySplit="5" topLeftCell="O176" activePane="bottomRight" state="frozen"/>
      <selection activeCell="A36" sqref="A36"/>
      <selection pane="topRight" activeCell="H36" sqref="H36"/>
      <selection pane="bottomLeft" activeCell="A41" sqref="A41"/>
      <selection pane="bottomRight" activeCell="A53" sqref="A53:XFD54"/>
    </sheetView>
  </sheetViews>
  <sheetFormatPr baseColWidth="10" defaultColWidth="11.42578125" defaultRowHeight="12" x14ac:dyDescent="0.2"/>
  <cols>
    <col min="1" max="1" width="7.7109375" style="32" customWidth="1"/>
    <col min="2" max="2" width="6.42578125" style="88" customWidth="1"/>
    <col min="3" max="3" width="34.85546875" style="32" customWidth="1"/>
    <col min="4" max="4" width="9.28515625" style="75" customWidth="1"/>
    <col min="5" max="5" width="7.85546875" style="76" customWidth="1"/>
    <col min="6" max="6" width="8" style="77" customWidth="1"/>
    <col min="7" max="7" width="11.7109375" style="77" customWidth="1"/>
    <col min="8" max="8" width="11.140625" style="32" customWidth="1"/>
    <col min="9" max="9" width="10" style="78" customWidth="1"/>
    <col min="10" max="10" width="10.5703125" style="78" bestFit="1" customWidth="1"/>
    <col min="11" max="11" width="8" style="78" customWidth="1"/>
    <col min="12" max="12" width="11.42578125" style="78" bestFit="1" customWidth="1"/>
    <col min="13" max="13" width="9" style="78" customWidth="1"/>
    <col min="14" max="14" width="8.5703125" style="78" customWidth="1"/>
    <col min="15" max="15" width="9.42578125" style="78" customWidth="1"/>
    <col min="16" max="16" width="10.28515625" style="78" customWidth="1"/>
    <col min="17" max="17" width="8.140625" style="78" customWidth="1"/>
    <col min="18" max="18" width="9.85546875" style="78" customWidth="1"/>
    <col min="19" max="21" width="9.5703125" style="78" bestFit="1" customWidth="1"/>
    <col min="22" max="22" width="8.140625" style="78" customWidth="1"/>
    <col min="23" max="23" width="8.7109375" style="78" customWidth="1"/>
    <col min="24" max="24" width="9.7109375" style="78" customWidth="1"/>
    <col min="25" max="25" width="10.85546875" style="78" customWidth="1"/>
    <col min="26" max="26" width="8.28515625" style="78" customWidth="1"/>
    <col min="27" max="27" width="8" style="78" customWidth="1"/>
    <col min="28" max="28" width="7" style="78" customWidth="1"/>
    <col min="29" max="29" width="5" style="78" customWidth="1"/>
    <col min="30" max="30" width="7" style="78" customWidth="1"/>
    <col min="31" max="34" width="7.42578125" style="78" bestFit="1" customWidth="1"/>
    <col min="35" max="36" width="7.42578125" style="32" bestFit="1" customWidth="1"/>
    <col min="37" max="37" width="10.5703125" style="32" bestFit="1" customWidth="1"/>
    <col min="38" max="38" width="10.5703125" style="32" customWidth="1"/>
    <col min="39" max="39" width="12" style="141" customWidth="1"/>
    <col min="40" max="40" width="11.5703125" style="32" bestFit="1" customWidth="1"/>
    <col min="41" max="16384" width="11.42578125" style="32"/>
  </cols>
  <sheetData>
    <row r="2" spans="2:38" ht="32.25" customHeight="1" x14ac:dyDescent="0.2">
      <c r="B2" s="310" t="s">
        <v>9</v>
      </c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  <c r="X2" s="310"/>
      <c r="Y2" s="310"/>
      <c r="Z2" s="310"/>
      <c r="AA2" s="310"/>
      <c r="AB2" s="310"/>
      <c r="AC2" s="310"/>
      <c r="AD2" s="310"/>
      <c r="AE2" s="310"/>
      <c r="AF2" s="310"/>
      <c r="AG2" s="310"/>
      <c r="AH2" s="310"/>
      <c r="AI2" s="310"/>
      <c r="AJ2" s="310"/>
      <c r="AK2" s="310"/>
      <c r="AL2" s="170"/>
    </row>
    <row r="3" spans="2:38" ht="12.75" customHeight="1" x14ac:dyDescent="0.2">
      <c r="B3" s="82"/>
      <c r="C3" s="318" t="s">
        <v>11</v>
      </c>
      <c r="D3" s="34"/>
      <c r="E3" s="35"/>
      <c r="F3" s="36"/>
      <c r="G3" s="36"/>
      <c r="H3" s="33"/>
      <c r="I3" s="131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142"/>
      <c r="AJ3" s="142"/>
      <c r="AK3" s="142"/>
      <c r="AL3" s="39"/>
    </row>
    <row r="4" spans="2:38" ht="18" customHeight="1" x14ac:dyDescent="0.2">
      <c r="B4" s="83" t="s">
        <v>10</v>
      </c>
      <c r="C4" s="319"/>
      <c r="D4" s="39"/>
      <c r="E4" s="39"/>
      <c r="F4" s="39"/>
      <c r="G4" s="39"/>
      <c r="H4" s="39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39"/>
      <c r="AJ4" s="39"/>
      <c r="AK4" s="39"/>
      <c r="AL4" s="39"/>
    </row>
    <row r="5" spans="2:38" ht="9.75" customHeight="1" x14ac:dyDescent="0.2">
      <c r="B5" s="83"/>
      <c r="C5" s="320"/>
      <c r="D5" s="39"/>
      <c r="E5" s="39"/>
      <c r="F5" s="39"/>
      <c r="G5" s="39"/>
      <c r="H5" s="39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39"/>
      <c r="AJ5" s="39"/>
      <c r="AK5" s="39"/>
      <c r="AL5" s="39"/>
    </row>
    <row r="6" spans="2:38" ht="21" customHeight="1" x14ac:dyDescent="0.2">
      <c r="B6" s="84" t="s">
        <v>12</v>
      </c>
      <c r="C6" s="14" t="s">
        <v>31</v>
      </c>
      <c r="D6" s="315" t="s">
        <v>50</v>
      </c>
      <c r="E6" s="315"/>
      <c r="F6" s="315"/>
      <c r="G6" s="315"/>
      <c r="H6" s="315"/>
      <c r="I6" s="315"/>
      <c r="J6" s="41" t="s">
        <v>13</v>
      </c>
      <c r="K6" s="307" t="s">
        <v>30</v>
      </c>
      <c r="L6" s="307"/>
      <c r="M6" s="307"/>
      <c r="N6" s="307"/>
      <c r="O6" s="307"/>
      <c r="P6" s="307"/>
      <c r="Q6" s="307"/>
      <c r="R6" s="307"/>
      <c r="S6" s="307"/>
      <c r="T6" s="307"/>
      <c r="U6" s="315" t="s">
        <v>155</v>
      </c>
      <c r="V6" s="315"/>
      <c r="W6" s="315"/>
      <c r="X6" s="315"/>
      <c r="Y6" s="315"/>
      <c r="Z6" s="315"/>
      <c r="AA6" s="315"/>
      <c r="AB6" s="315"/>
      <c r="AC6" s="315"/>
      <c r="AD6" s="315"/>
      <c r="AE6" s="315"/>
      <c r="AF6" s="315"/>
      <c r="AG6" s="315"/>
      <c r="AH6" s="315"/>
      <c r="AI6" s="315"/>
      <c r="AJ6" s="315"/>
      <c r="AK6" s="315"/>
      <c r="AL6" s="171"/>
    </row>
    <row r="7" spans="2:38" ht="22.5" customHeight="1" x14ac:dyDescent="0.2">
      <c r="B7" s="43"/>
      <c r="C7" s="43"/>
      <c r="D7" s="44"/>
      <c r="E7" s="45"/>
      <c r="F7" s="46"/>
      <c r="G7" s="46"/>
      <c r="H7" s="42"/>
      <c r="I7" s="132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143"/>
      <c r="AJ7" s="143"/>
      <c r="AK7" s="143"/>
      <c r="AL7" s="143"/>
    </row>
    <row r="8" spans="2:38" ht="23.25" customHeight="1" x14ac:dyDescent="0.2">
      <c r="B8" s="84" t="s">
        <v>13</v>
      </c>
      <c r="C8" s="14" t="s">
        <v>32</v>
      </c>
      <c r="D8" s="316" t="s">
        <v>45</v>
      </c>
      <c r="E8" s="316"/>
      <c r="F8" s="316"/>
      <c r="G8" s="316"/>
      <c r="H8" s="316"/>
      <c r="I8" s="316"/>
      <c r="J8" s="316"/>
      <c r="K8" s="316"/>
      <c r="L8" s="316"/>
      <c r="M8" s="316"/>
      <c r="N8" s="316"/>
      <c r="O8" s="316"/>
      <c r="P8" s="316"/>
      <c r="Q8" s="316"/>
      <c r="R8" s="316"/>
      <c r="S8" s="316"/>
      <c r="T8" s="316"/>
      <c r="U8" s="316"/>
      <c r="V8" s="316"/>
      <c r="W8" s="316"/>
      <c r="X8" s="316"/>
      <c r="Y8" s="316"/>
      <c r="Z8" s="316"/>
      <c r="AA8" s="316"/>
      <c r="AB8" s="316"/>
      <c r="AC8" s="316"/>
      <c r="AD8" s="316"/>
      <c r="AE8" s="316"/>
      <c r="AF8" s="316"/>
      <c r="AG8" s="316"/>
      <c r="AH8" s="316"/>
      <c r="AI8" s="316"/>
      <c r="AJ8" s="316"/>
      <c r="AK8" s="316"/>
      <c r="AL8" s="172"/>
    </row>
    <row r="9" spans="2:38" ht="20.25" customHeight="1" x14ac:dyDescent="0.2">
      <c r="B9" s="43"/>
      <c r="C9" s="43"/>
      <c r="D9" s="49"/>
      <c r="E9" s="50"/>
      <c r="F9" s="46"/>
      <c r="G9" s="46"/>
      <c r="H9" s="43"/>
      <c r="I9" s="132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143"/>
      <c r="AJ9" s="143"/>
      <c r="AK9" s="143"/>
      <c r="AL9" s="143"/>
    </row>
    <row r="10" spans="2:38" ht="24" customHeight="1" x14ac:dyDescent="0.2">
      <c r="B10" s="84" t="s">
        <v>14</v>
      </c>
      <c r="C10" s="14" t="s">
        <v>33</v>
      </c>
      <c r="D10" s="316" t="s">
        <v>46</v>
      </c>
      <c r="E10" s="316"/>
      <c r="F10" s="316"/>
      <c r="G10" s="316"/>
      <c r="H10" s="316"/>
      <c r="I10" s="316"/>
      <c r="J10" s="316"/>
      <c r="K10" s="316"/>
      <c r="L10" s="316"/>
      <c r="M10" s="316"/>
      <c r="N10" s="316"/>
      <c r="O10" s="316"/>
      <c r="P10" s="316"/>
      <c r="Q10" s="316"/>
      <c r="R10" s="316"/>
      <c r="S10" s="316"/>
      <c r="T10" s="316"/>
      <c r="U10" s="316"/>
      <c r="V10" s="316"/>
      <c r="W10" s="316"/>
      <c r="X10" s="316"/>
      <c r="Y10" s="316"/>
      <c r="Z10" s="316"/>
      <c r="AA10" s="316"/>
      <c r="AB10" s="316"/>
      <c r="AC10" s="316"/>
      <c r="AD10" s="316"/>
      <c r="AE10" s="316"/>
      <c r="AF10" s="316"/>
      <c r="AG10" s="316"/>
      <c r="AH10" s="316"/>
      <c r="AI10" s="316"/>
      <c r="AJ10" s="316"/>
      <c r="AK10" s="316"/>
      <c r="AL10" s="172"/>
    </row>
    <row r="11" spans="2:38" ht="18" customHeight="1" x14ac:dyDescent="0.2">
      <c r="B11" s="43"/>
      <c r="C11" s="43"/>
      <c r="D11" s="49"/>
      <c r="E11" s="50"/>
      <c r="F11" s="46"/>
      <c r="G11" s="46"/>
      <c r="H11" s="43"/>
      <c r="I11" s="132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143"/>
      <c r="AJ11" s="143"/>
      <c r="AK11" s="143"/>
      <c r="AL11" s="143"/>
    </row>
    <row r="12" spans="2:38" ht="24.75" customHeight="1" x14ac:dyDescent="0.2">
      <c r="B12" s="84" t="s">
        <v>15</v>
      </c>
      <c r="C12" s="14" t="s">
        <v>34</v>
      </c>
      <c r="D12" s="316" t="s">
        <v>47</v>
      </c>
      <c r="E12" s="316"/>
      <c r="F12" s="316"/>
      <c r="G12" s="316"/>
      <c r="H12" s="316"/>
      <c r="I12" s="316"/>
      <c r="J12" s="316"/>
      <c r="K12" s="316"/>
      <c r="L12" s="316"/>
      <c r="M12" s="316"/>
      <c r="N12" s="316"/>
      <c r="O12" s="316"/>
      <c r="P12" s="316"/>
      <c r="Q12" s="316"/>
      <c r="R12" s="316"/>
      <c r="S12" s="316"/>
      <c r="T12" s="316"/>
      <c r="U12" s="316"/>
      <c r="V12" s="316"/>
      <c r="W12" s="316"/>
      <c r="X12" s="316"/>
      <c r="Y12" s="316"/>
      <c r="Z12" s="316"/>
      <c r="AA12" s="316"/>
      <c r="AB12" s="316"/>
      <c r="AC12" s="316"/>
      <c r="AD12" s="316"/>
      <c r="AE12" s="316"/>
      <c r="AF12" s="316"/>
      <c r="AG12" s="316"/>
      <c r="AH12" s="316"/>
      <c r="AI12" s="316"/>
      <c r="AJ12" s="316"/>
      <c r="AK12" s="316"/>
      <c r="AL12" s="172"/>
    </row>
    <row r="13" spans="2:38" ht="17.25" customHeight="1" x14ac:dyDescent="0.2">
      <c r="B13" s="43"/>
      <c r="C13" s="43"/>
      <c r="D13" s="44"/>
      <c r="E13" s="45"/>
      <c r="F13" s="46"/>
      <c r="G13" s="46"/>
      <c r="H13" s="42"/>
      <c r="I13" s="132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143"/>
      <c r="AJ13" s="143"/>
      <c r="AK13" s="143"/>
      <c r="AL13" s="143"/>
    </row>
    <row r="14" spans="2:38" ht="30" customHeight="1" x14ac:dyDescent="0.2">
      <c r="B14" s="84" t="s">
        <v>15</v>
      </c>
      <c r="C14" s="285" t="s">
        <v>35</v>
      </c>
      <c r="D14" s="285"/>
      <c r="E14" s="285"/>
      <c r="F14" s="285"/>
      <c r="G14" s="302"/>
      <c r="H14" s="302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2"/>
      <c r="AE14" s="302"/>
      <c r="AF14" s="302"/>
      <c r="AG14" s="302"/>
      <c r="AH14" s="302"/>
      <c r="AI14" s="302"/>
      <c r="AJ14" s="302"/>
      <c r="AK14" s="302"/>
      <c r="AL14" s="173"/>
    </row>
    <row r="15" spans="2:38" ht="24.75" customHeight="1" x14ac:dyDescent="0.2">
      <c r="B15" s="43"/>
      <c r="C15" s="43"/>
      <c r="D15" s="44"/>
      <c r="E15" s="45"/>
      <c r="F15" s="46"/>
      <c r="G15" s="46"/>
      <c r="H15" s="42"/>
      <c r="I15" s="132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143"/>
      <c r="AJ15" s="143"/>
      <c r="AK15" s="143"/>
      <c r="AL15" s="143"/>
    </row>
    <row r="16" spans="2:38" ht="24.75" customHeight="1" x14ac:dyDescent="0.2">
      <c r="B16" s="84" t="s">
        <v>16</v>
      </c>
      <c r="C16" s="14" t="s">
        <v>36</v>
      </c>
      <c r="D16" s="317" t="s">
        <v>55</v>
      </c>
      <c r="E16" s="317"/>
      <c r="F16" s="317"/>
      <c r="G16" s="317"/>
      <c r="H16" s="285" t="s">
        <v>37</v>
      </c>
      <c r="I16" s="285"/>
      <c r="J16" s="285"/>
      <c r="K16" s="314"/>
      <c r="L16" s="314"/>
      <c r="M16" s="314"/>
      <c r="N16" s="133"/>
      <c r="O16" s="133"/>
      <c r="P16" s="133"/>
      <c r="Q16" s="133"/>
      <c r="R16" s="133"/>
      <c r="S16" s="133"/>
      <c r="T16" s="307" t="s">
        <v>38</v>
      </c>
      <c r="U16" s="307"/>
      <c r="V16" s="307"/>
      <c r="W16" s="302"/>
      <c r="X16" s="302"/>
      <c r="Y16" s="302"/>
      <c r="Z16" s="302"/>
      <c r="AA16" s="302"/>
      <c r="AB16" s="302"/>
      <c r="AC16" s="302"/>
      <c r="AD16" s="302"/>
      <c r="AE16" s="302"/>
      <c r="AF16" s="302"/>
      <c r="AG16" s="302"/>
      <c r="AH16" s="302"/>
      <c r="AI16" s="302"/>
      <c r="AJ16" s="302"/>
      <c r="AK16" s="302"/>
      <c r="AL16" s="173"/>
    </row>
    <row r="17" spans="2:38" ht="21" customHeight="1" x14ac:dyDescent="0.2">
      <c r="B17" s="43"/>
      <c r="C17" s="43"/>
      <c r="D17" s="44"/>
      <c r="E17" s="45"/>
      <c r="F17" s="46"/>
      <c r="G17" s="46"/>
      <c r="H17" s="42"/>
      <c r="I17" s="132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143"/>
      <c r="AJ17" s="143"/>
      <c r="AK17" s="143"/>
      <c r="AL17" s="143"/>
    </row>
    <row r="18" spans="2:38" x14ac:dyDescent="0.2">
      <c r="B18" s="275" t="s">
        <v>17</v>
      </c>
      <c r="C18" s="12" t="s">
        <v>0</v>
      </c>
      <c r="D18" s="282" t="s">
        <v>148</v>
      </c>
      <c r="E18" s="283"/>
      <c r="F18" s="283"/>
      <c r="G18" s="283"/>
      <c r="H18" s="283"/>
      <c r="I18" s="283"/>
      <c r="J18" s="284"/>
      <c r="K18" s="290" t="s">
        <v>18</v>
      </c>
      <c r="L18" s="292"/>
      <c r="M18" s="290" t="s">
        <v>19</v>
      </c>
      <c r="N18" s="291"/>
      <c r="O18" s="291"/>
      <c r="P18" s="291"/>
      <c r="Q18" s="291"/>
      <c r="R18" s="291"/>
      <c r="S18" s="291"/>
      <c r="T18" s="291"/>
      <c r="U18" s="291"/>
      <c r="V18" s="292"/>
      <c r="W18" s="282" t="s">
        <v>20</v>
      </c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174"/>
    </row>
    <row r="19" spans="2:38" x14ac:dyDescent="0.2">
      <c r="B19" s="276"/>
      <c r="C19" s="51">
        <v>1</v>
      </c>
      <c r="D19" s="288" t="s">
        <v>66</v>
      </c>
      <c r="E19" s="289"/>
      <c r="F19" s="289"/>
      <c r="G19" s="289"/>
      <c r="H19" s="289"/>
      <c r="I19" s="289"/>
      <c r="J19" s="321"/>
      <c r="K19" s="308">
        <v>44798819</v>
      </c>
      <c r="L19" s="309"/>
      <c r="M19" s="293" t="s">
        <v>72</v>
      </c>
      <c r="N19" s="294"/>
      <c r="O19" s="294"/>
      <c r="P19" s="294"/>
      <c r="Q19" s="294"/>
      <c r="R19" s="294"/>
      <c r="S19" s="294"/>
      <c r="T19" s="294"/>
      <c r="U19" s="294"/>
      <c r="V19" s="295"/>
      <c r="W19" s="288" t="s">
        <v>76</v>
      </c>
      <c r="X19" s="289"/>
      <c r="Y19" s="289"/>
      <c r="Z19" s="289"/>
      <c r="AA19" s="289"/>
      <c r="AB19" s="289"/>
      <c r="AC19" s="289"/>
      <c r="AD19" s="289"/>
      <c r="AE19" s="289"/>
      <c r="AF19" s="289"/>
      <c r="AG19" s="289"/>
      <c r="AH19" s="289"/>
      <c r="AI19" s="289"/>
      <c r="AJ19" s="289"/>
      <c r="AK19" s="289"/>
      <c r="AL19" s="173"/>
    </row>
    <row r="20" spans="2:38" x14ac:dyDescent="0.2">
      <c r="B20" s="276"/>
      <c r="C20" s="51">
        <v>2</v>
      </c>
      <c r="D20" s="288" t="s">
        <v>67</v>
      </c>
      <c r="E20" s="289"/>
      <c r="F20" s="289"/>
      <c r="G20" s="289"/>
      <c r="H20" s="289"/>
      <c r="I20" s="289"/>
      <c r="J20" s="321"/>
      <c r="K20" s="308"/>
      <c r="L20" s="309"/>
      <c r="M20" s="293" t="s">
        <v>73</v>
      </c>
      <c r="N20" s="294"/>
      <c r="O20" s="294"/>
      <c r="P20" s="294"/>
      <c r="Q20" s="294"/>
      <c r="R20" s="294"/>
      <c r="S20" s="294"/>
      <c r="T20" s="294"/>
      <c r="U20" s="294"/>
      <c r="V20" s="295"/>
      <c r="W20" s="288" t="s">
        <v>63</v>
      </c>
      <c r="X20" s="289"/>
      <c r="Y20" s="289"/>
      <c r="Z20" s="289"/>
      <c r="AA20" s="289"/>
      <c r="AB20" s="289"/>
      <c r="AC20" s="289"/>
      <c r="AD20" s="289"/>
      <c r="AE20" s="289"/>
      <c r="AF20" s="289"/>
      <c r="AG20" s="289"/>
      <c r="AH20" s="289"/>
      <c r="AI20" s="289"/>
      <c r="AJ20" s="289"/>
      <c r="AK20" s="289"/>
      <c r="AL20" s="173"/>
    </row>
    <row r="21" spans="2:38" x14ac:dyDescent="0.2">
      <c r="B21" s="276"/>
      <c r="C21" s="51">
        <v>3</v>
      </c>
      <c r="D21" s="288" t="s">
        <v>68</v>
      </c>
      <c r="E21" s="289"/>
      <c r="F21" s="289"/>
      <c r="G21" s="289"/>
      <c r="H21" s="289"/>
      <c r="I21" s="289"/>
      <c r="J21" s="321"/>
      <c r="K21" s="308">
        <v>26707789</v>
      </c>
      <c r="L21" s="309"/>
      <c r="M21" s="293" t="s">
        <v>72</v>
      </c>
      <c r="N21" s="294"/>
      <c r="O21" s="294"/>
      <c r="P21" s="294"/>
      <c r="Q21" s="294"/>
      <c r="R21" s="294"/>
      <c r="S21" s="294"/>
      <c r="T21" s="294"/>
      <c r="U21" s="294"/>
      <c r="V21" s="295"/>
      <c r="W21" s="288" t="s">
        <v>63</v>
      </c>
      <c r="X21" s="289"/>
      <c r="Y21" s="289"/>
      <c r="Z21" s="289"/>
      <c r="AA21" s="289"/>
      <c r="AB21" s="289"/>
      <c r="AC21" s="289"/>
      <c r="AD21" s="289"/>
      <c r="AE21" s="289"/>
      <c r="AF21" s="289"/>
      <c r="AG21" s="289"/>
      <c r="AH21" s="289"/>
      <c r="AI21" s="289"/>
      <c r="AJ21" s="289"/>
      <c r="AK21" s="289"/>
      <c r="AL21" s="173"/>
    </row>
    <row r="22" spans="2:38" x14ac:dyDescent="0.2">
      <c r="B22" s="276"/>
      <c r="C22" s="51">
        <v>4</v>
      </c>
      <c r="D22" s="288" t="s">
        <v>69</v>
      </c>
      <c r="E22" s="289"/>
      <c r="F22" s="289"/>
      <c r="G22" s="289"/>
      <c r="H22" s="289"/>
      <c r="I22" s="289"/>
      <c r="J22" s="321"/>
      <c r="K22" s="308">
        <v>73790174</v>
      </c>
      <c r="L22" s="309"/>
      <c r="M22" s="293" t="s">
        <v>74</v>
      </c>
      <c r="N22" s="294"/>
      <c r="O22" s="294"/>
      <c r="P22" s="294"/>
      <c r="Q22" s="294"/>
      <c r="R22" s="294"/>
      <c r="S22" s="294"/>
      <c r="T22" s="294"/>
      <c r="U22" s="294"/>
      <c r="V22" s="295"/>
      <c r="W22" s="288" t="s">
        <v>53</v>
      </c>
      <c r="X22" s="289"/>
      <c r="Y22" s="289"/>
      <c r="Z22" s="289"/>
      <c r="AA22" s="289"/>
      <c r="AB22" s="289"/>
      <c r="AC22" s="289"/>
      <c r="AD22" s="289"/>
      <c r="AE22" s="289"/>
      <c r="AF22" s="289"/>
      <c r="AG22" s="289"/>
      <c r="AH22" s="289"/>
      <c r="AI22" s="289"/>
      <c r="AJ22" s="289"/>
      <c r="AK22" s="289"/>
      <c r="AL22" s="173"/>
    </row>
    <row r="23" spans="2:38" x14ac:dyDescent="0.2">
      <c r="B23" s="276"/>
      <c r="C23" s="51">
        <v>5</v>
      </c>
      <c r="D23" s="288" t="s">
        <v>70</v>
      </c>
      <c r="E23" s="289"/>
      <c r="F23" s="289"/>
      <c r="G23" s="289"/>
      <c r="H23" s="289"/>
      <c r="I23" s="289"/>
      <c r="J23" s="321"/>
      <c r="K23" s="308">
        <v>72513032</v>
      </c>
      <c r="L23" s="309"/>
      <c r="M23" s="293" t="s">
        <v>74</v>
      </c>
      <c r="N23" s="294"/>
      <c r="O23" s="294"/>
      <c r="P23" s="294"/>
      <c r="Q23" s="294"/>
      <c r="R23" s="294"/>
      <c r="S23" s="294"/>
      <c r="T23" s="294"/>
      <c r="U23" s="294"/>
      <c r="V23" s="295"/>
      <c r="W23" s="288" t="s">
        <v>53</v>
      </c>
      <c r="X23" s="289"/>
      <c r="Y23" s="289"/>
      <c r="Z23" s="289"/>
      <c r="AA23" s="289"/>
      <c r="AB23" s="289"/>
      <c r="AC23" s="289"/>
      <c r="AD23" s="289"/>
      <c r="AE23" s="289"/>
      <c r="AF23" s="289"/>
      <c r="AG23" s="289"/>
      <c r="AH23" s="289"/>
      <c r="AI23" s="289"/>
      <c r="AJ23" s="289"/>
      <c r="AK23" s="289"/>
      <c r="AL23" s="173"/>
    </row>
    <row r="24" spans="2:38" x14ac:dyDescent="0.2">
      <c r="B24" s="277"/>
      <c r="C24" s="51">
        <v>6</v>
      </c>
      <c r="D24" s="288" t="s">
        <v>71</v>
      </c>
      <c r="E24" s="289"/>
      <c r="F24" s="289"/>
      <c r="G24" s="289"/>
      <c r="H24" s="289"/>
      <c r="I24" s="289"/>
      <c r="J24" s="321"/>
      <c r="K24" s="308">
        <v>70047134</v>
      </c>
      <c r="L24" s="309"/>
      <c r="M24" s="293" t="s">
        <v>75</v>
      </c>
      <c r="N24" s="294"/>
      <c r="O24" s="294"/>
      <c r="P24" s="294"/>
      <c r="Q24" s="294"/>
      <c r="R24" s="294"/>
      <c r="S24" s="294"/>
      <c r="T24" s="294"/>
      <c r="U24" s="294"/>
      <c r="V24" s="295"/>
      <c r="W24" s="288" t="s">
        <v>52</v>
      </c>
      <c r="X24" s="289"/>
      <c r="Y24" s="289"/>
      <c r="Z24" s="289"/>
      <c r="AA24" s="289"/>
      <c r="AB24" s="289"/>
      <c r="AC24" s="289"/>
      <c r="AD24" s="289"/>
      <c r="AE24" s="289"/>
      <c r="AF24" s="289"/>
      <c r="AG24" s="289"/>
      <c r="AH24" s="289"/>
      <c r="AI24" s="289"/>
      <c r="AJ24" s="289"/>
      <c r="AK24" s="289"/>
      <c r="AL24" s="173"/>
    </row>
    <row r="25" spans="2:38" ht="26.25" customHeight="1" x14ac:dyDescent="0.2">
      <c r="B25" s="52" t="s">
        <v>21</v>
      </c>
      <c r="C25" s="53"/>
      <c r="D25" s="54"/>
      <c r="E25" s="55"/>
      <c r="F25" s="56"/>
      <c r="G25" s="56"/>
      <c r="H25" s="57"/>
      <c r="I25" s="134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144"/>
      <c r="AJ25" s="144"/>
      <c r="AK25" s="144"/>
      <c r="AL25" s="144"/>
    </row>
    <row r="26" spans="2:38" ht="22.5" customHeight="1" x14ac:dyDescent="0.2">
      <c r="B26" s="84" t="s">
        <v>22</v>
      </c>
      <c r="C26" s="12" t="s">
        <v>23</v>
      </c>
      <c r="D26" s="305"/>
      <c r="E26" s="305"/>
      <c r="F26" s="305"/>
      <c r="G26" s="305"/>
      <c r="H26" s="305"/>
      <c r="I26" s="305"/>
      <c r="J26" s="305"/>
      <c r="K26" s="305"/>
      <c r="L26" s="305"/>
      <c r="M26" s="305"/>
      <c r="N26" s="305"/>
      <c r="O26" s="305"/>
      <c r="P26" s="305"/>
      <c r="Q26" s="305"/>
      <c r="R26" s="305"/>
      <c r="S26" s="305"/>
      <c r="T26" s="305"/>
      <c r="U26" s="305"/>
      <c r="V26" s="305"/>
      <c r="W26" s="305"/>
      <c r="X26" s="305"/>
      <c r="Y26" s="305"/>
      <c r="Z26" s="305"/>
      <c r="AA26" s="305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59"/>
    </row>
    <row r="27" spans="2:38" x14ac:dyDescent="0.2">
      <c r="B27" s="85"/>
      <c r="C27" s="42"/>
      <c r="D27" s="44"/>
      <c r="E27" s="45"/>
      <c r="F27" s="46"/>
      <c r="G27" s="46"/>
      <c r="H27" s="42"/>
      <c r="I27" s="132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143"/>
      <c r="AJ27" s="143"/>
      <c r="AK27" s="143"/>
      <c r="AL27" s="143"/>
    </row>
    <row r="28" spans="2:38" x14ac:dyDescent="0.2">
      <c r="B28" s="275" t="s">
        <v>24</v>
      </c>
      <c r="C28" s="286" t="s">
        <v>25</v>
      </c>
      <c r="D28" s="287"/>
      <c r="E28" s="306" t="s">
        <v>26</v>
      </c>
      <c r="F28" s="306"/>
      <c r="G28" s="306"/>
      <c r="H28" s="306"/>
      <c r="I28" s="306"/>
      <c r="J28" s="306"/>
      <c r="K28" s="306"/>
      <c r="L28" s="307" t="s">
        <v>27</v>
      </c>
      <c r="M28" s="307"/>
      <c r="N28" s="307"/>
      <c r="O28" s="307"/>
      <c r="P28" s="307"/>
      <c r="Q28" s="307"/>
      <c r="R28" s="307"/>
      <c r="S28" s="307"/>
      <c r="T28" s="307"/>
      <c r="U28" s="307"/>
      <c r="V28" s="307"/>
      <c r="W28" s="306" t="s">
        <v>28</v>
      </c>
      <c r="X28" s="306"/>
      <c r="Y28" s="306"/>
      <c r="Z28" s="306"/>
      <c r="AA28" s="306"/>
      <c r="AB28" s="306"/>
      <c r="AC28" s="306"/>
      <c r="AD28" s="306"/>
      <c r="AE28" s="306"/>
      <c r="AF28" s="306"/>
      <c r="AG28" s="306"/>
      <c r="AH28" s="306"/>
      <c r="AI28" s="306"/>
      <c r="AJ28" s="306"/>
      <c r="AK28" s="306"/>
      <c r="AL28" s="174"/>
    </row>
    <row r="29" spans="2:38" ht="35.25" customHeight="1" x14ac:dyDescent="0.2">
      <c r="B29" s="277"/>
      <c r="C29" s="278" t="s">
        <v>49</v>
      </c>
      <c r="D29" s="279"/>
      <c r="E29" s="302"/>
      <c r="F29" s="302"/>
      <c r="G29" s="302"/>
      <c r="H29" s="302"/>
      <c r="I29" s="302"/>
      <c r="J29" s="302"/>
      <c r="K29" s="302"/>
      <c r="L29" s="301" t="s">
        <v>77</v>
      </c>
      <c r="M29" s="301"/>
      <c r="N29" s="301"/>
      <c r="O29" s="301"/>
      <c r="P29" s="301"/>
      <c r="Q29" s="301"/>
      <c r="R29" s="301"/>
      <c r="S29" s="301"/>
      <c r="T29" s="301"/>
      <c r="U29" s="301"/>
      <c r="V29" s="301"/>
      <c r="W29" s="302"/>
      <c r="X29" s="302"/>
      <c r="Y29" s="302"/>
      <c r="Z29" s="302"/>
      <c r="AA29" s="302"/>
      <c r="AB29" s="302"/>
      <c r="AC29" s="302"/>
      <c r="AD29" s="302"/>
      <c r="AE29" s="302"/>
      <c r="AF29" s="302"/>
      <c r="AG29" s="302"/>
      <c r="AH29" s="302"/>
      <c r="AI29" s="302"/>
      <c r="AJ29" s="302"/>
      <c r="AK29" s="302"/>
      <c r="AL29" s="173"/>
    </row>
    <row r="30" spans="2:38" x14ac:dyDescent="0.2">
      <c r="B30" s="83"/>
      <c r="C30" s="38"/>
      <c r="D30" s="60"/>
      <c r="E30" s="61"/>
      <c r="F30" s="62"/>
      <c r="G30" s="62"/>
      <c r="H30" s="38"/>
      <c r="I30" s="135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39"/>
      <c r="AJ30" s="39"/>
      <c r="AK30" s="39"/>
      <c r="AL30" s="39"/>
    </row>
    <row r="31" spans="2:38" x14ac:dyDescent="0.2">
      <c r="B31" s="83" t="s">
        <v>29</v>
      </c>
      <c r="C31" s="38" t="s">
        <v>39</v>
      </c>
      <c r="D31" s="60"/>
      <c r="E31" s="61"/>
      <c r="F31" s="62"/>
      <c r="G31" s="62"/>
      <c r="H31" s="38"/>
      <c r="I31" s="135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39"/>
      <c r="AJ31" s="39"/>
      <c r="AK31" s="39"/>
      <c r="AL31" s="39"/>
    </row>
    <row r="32" spans="2:38" ht="9.75" customHeight="1" x14ac:dyDescent="0.2">
      <c r="B32" s="83"/>
      <c r="C32" s="38"/>
      <c r="D32" s="60"/>
      <c r="E32" s="61"/>
      <c r="F32" s="62"/>
      <c r="G32" s="62"/>
      <c r="H32" s="38"/>
      <c r="I32" s="135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39"/>
      <c r="AJ32" s="39"/>
      <c r="AK32" s="39"/>
      <c r="AL32" s="39"/>
    </row>
    <row r="33" spans="2:40" ht="23.25" customHeight="1" x14ac:dyDescent="0.2">
      <c r="B33" s="84" t="s">
        <v>40</v>
      </c>
      <c r="C33" s="286" t="s">
        <v>41</v>
      </c>
      <c r="D33" s="287"/>
      <c r="E33" s="288" t="s">
        <v>48</v>
      </c>
      <c r="F33" s="289"/>
      <c r="G33" s="289"/>
      <c r="H33" s="289"/>
      <c r="I33" s="289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  <c r="V33" s="289"/>
      <c r="W33" s="289"/>
      <c r="X33" s="289"/>
      <c r="Y33" s="289"/>
      <c r="Z33" s="289"/>
      <c r="AA33" s="289"/>
      <c r="AB33" s="289"/>
      <c r="AC33" s="289"/>
      <c r="AD33" s="289"/>
      <c r="AE33" s="289"/>
      <c r="AF33" s="289"/>
      <c r="AG33" s="289"/>
      <c r="AH33" s="289"/>
      <c r="AI33" s="289"/>
      <c r="AJ33" s="289"/>
      <c r="AK33" s="289"/>
      <c r="AL33" s="173"/>
    </row>
    <row r="34" spans="2:40" x14ac:dyDescent="0.2">
      <c r="B34" s="43"/>
      <c r="C34" s="42"/>
      <c r="D34" s="44"/>
      <c r="E34" s="45"/>
      <c r="F34" s="46"/>
      <c r="G34" s="46"/>
      <c r="H34" s="42"/>
      <c r="I34" s="132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143"/>
      <c r="AJ34" s="143"/>
      <c r="AK34" s="143"/>
      <c r="AL34" s="143"/>
    </row>
    <row r="35" spans="2:40" x14ac:dyDescent="0.2">
      <c r="B35" s="84" t="s">
        <v>42</v>
      </c>
      <c r="C35" s="285" t="s">
        <v>43</v>
      </c>
      <c r="D35" s="285"/>
      <c r="E35" s="285"/>
      <c r="F35" s="285"/>
      <c r="G35" s="285"/>
      <c r="H35" s="285"/>
      <c r="I35" s="285"/>
      <c r="J35" s="285"/>
      <c r="K35" s="285"/>
      <c r="L35" s="285"/>
      <c r="M35" s="285"/>
      <c r="N35" s="285"/>
      <c r="O35" s="285"/>
      <c r="P35" s="285"/>
      <c r="Q35" s="285"/>
      <c r="R35" s="285"/>
      <c r="S35" s="285"/>
      <c r="T35" s="285"/>
      <c r="U35" s="285"/>
      <c r="V35" s="285"/>
      <c r="W35" s="285"/>
      <c r="X35" s="285"/>
      <c r="Y35" s="285"/>
      <c r="Z35" s="285"/>
      <c r="AA35" s="285"/>
      <c r="AB35" s="285"/>
      <c r="AC35" s="285"/>
      <c r="AD35" s="285"/>
      <c r="AE35" s="285"/>
      <c r="AF35" s="285"/>
      <c r="AG35" s="285"/>
      <c r="AH35" s="285"/>
      <c r="AI35" s="285"/>
      <c r="AJ35" s="285"/>
      <c r="AK35" s="285"/>
      <c r="AL35" s="175"/>
    </row>
    <row r="36" spans="2:40" x14ac:dyDescent="0.2">
      <c r="B36" s="43"/>
      <c r="C36" s="42"/>
      <c r="D36" s="44"/>
      <c r="E36" s="45"/>
      <c r="F36" s="46"/>
      <c r="G36" s="46"/>
      <c r="H36" s="42"/>
      <c r="I36" s="132"/>
      <c r="J36" s="48"/>
      <c r="K36" s="48"/>
      <c r="L36" s="63"/>
      <c r="M36" s="63"/>
      <c r="N36" s="63"/>
      <c r="P36" s="63"/>
      <c r="Q36" s="63"/>
      <c r="R36" s="63"/>
      <c r="S36" s="63"/>
      <c r="T36" s="63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143"/>
      <c r="AJ36" s="143"/>
      <c r="AK36" s="143"/>
      <c r="AL36" s="143"/>
    </row>
    <row r="37" spans="2:40" ht="15" customHeight="1" x14ac:dyDescent="0.2">
      <c r="B37" s="218" t="s">
        <v>0</v>
      </c>
      <c r="C37" s="220" t="s">
        <v>8</v>
      </c>
      <c r="D37" s="214" t="s">
        <v>1</v>
      </c>
      <c r="E37" s="222" t="s">
        <v>2</v>
      </c>
      <c r="F37" s="214" t="s">
        <v>6</v>
      </c>
      <c r="G37" s="215" t="s">
        <v>7</v>
      </c>
      <c r="H37" s="311" t="s">
        <v>3</v>
      </c>
      <c r="I37" s="312" t="s">
        <v>44</v>
      </c>
      <c r="J37" s="312"/>
      <c r="K37" s="312"/>
      <c r="L37" s="312"/>
      <c r="M37" s="312"/>
      <c r="N37" s="312"/>
      <c r="O37" s="312"/>
      <c r="P37" s="312"/>
      <c r="Q37" s="312"/>
      <c r="R37" s="312"/>
      <c r="S37" s="312"/>
      <c r="T37" s="312"/>
      <c r="U37" s="312"/>
      <c r="V37" s="312"/>
      <c r="W37" s="312"/>
      <c r="X37" s="312"/>
      <c r="Y37" s="312"/>
      <c r="Z37" s="312"/>
      <c r="AA37" s="312"/>
      <c r="AB37" s="312"/>
      <c r="AC37" s="312"/>
      <c r="AD37" s="312"/>
      <c r="AE37" s="312"/>
      <c r="AF37" s="312"/>
      <c r="AG37" s="312"/>
      <c r="AH37" s="312"/>
      <c r="AI37" s="312"/>
      <c r="AJ37" s="312"/>
      <c r="AK37" s="313"/>
      <c r="AL37" s="176"/>
      <c r="AM37" s="325" t="s">
        <v>178</v>
      </c>
    </row>
    <row r="38" spans="2:40" s="64" customFormat="1" x14ac:dyDescent="0.2">
      <c r="B38" s="219"/>
      <c r="C38" s="221"/>
      <c r="D38" s="214"/>
      <c r="E38" s="222"/>
      <c r="F38" s="214"/>
      <c r="G38" s="216"/>
      <c r="H38" s="311"/>
      <c r="I38" s="136">
        <v>1</v>
      </c>
      <c r="J38" s="116">
        <v>2</v>
      </c>
      <c r="K38" s="116">
        <v>3</v>
      </c>
      <c r="L38" s="116">
        <v>4</v>
      </c>
      <c r="M38" s="116">
        <v>5</v>
      </c>
      <c r="N38" s="116">
        <v>6</v>
      </c>
      <c r="O38" s="116">
        <v>7</v>
      </c>
      <c r="P38" s="116">
        <v>8</v>
      </c>
      <c r="Q38" s="116">
        <v>9</v>
      </c>
      <c r="R38" s="116">
        <v>10</v>
      </c>
      <c r="S38" s="116">
        <v>11</v>
      </c>
      <c r="T38" s="116">
        <v>12</v>
      </c>
      <c r="U38" s="116">
        <v>13</v>
      </c>
      <c r="V38" s="116">
        <v>14</v>
      </c>
      <c r="W38" s="116">
        <v>15</v>
      </c>
      <c r="X38" s="116">
        <v>16</v>
      </c>
      <c r="Y38" s="116">
        <v>17</v>
      </c>
      <c r="Z38" s="116">
        <v>18</v>
      </c>
      <c r="AA38" s="116">
        <v>19</v>
      </c>
      <c r="AB38" s="116">
        <v>20</v>
      </c>
      <c r="AC38" s="116">
        <v>21</v>
      </c>
      <c r="AD38" s="116">
        <v>22</v>
      </c>
      <c r="AE38" s="116">
        <v>23</v>
      </c>
      <c r="AF38" s="116">
        <v>24</v>
      </c>
      <c r="AG38" s="116">
        <v>25</v>
      </c>
      <c r="AH38" s="116">
        <v>26</v>
      </c>
      <c r="AI38" s="145">
        <v>27</v>
      </c>
      <c r="AJ38" s="145">
        <v>28</v>
      </c>
      <c r="AK38" s="146">
        <v>29</v>
      </c>
      <c r="AL38" s="145">
        <v>30</v>
      </c>
      <c r="AM38" s="326"/>
    </row>
    <row r="39" spans="2:40" s="64" customFormat="1" x14ac:dyDescent="0.2">
      <c r="B39" s="265">
        <v>1</v>
      </c>
      <c r="C39" s="265" t="s">
        <v>127</v>
      </c>
      <c r="D39" s="241" t="s">
        <v>156</v>
      </c>
      <c r="E39" s="232" t="e">
        <f>E41+E53+E73</f>
        <v>#REF!</v>
      </c>
      <c r="F39" s="241"/>
      <c r="G39" s="241">
        <f>G41+G53+G73</f>
        <v>37140</v>
      </c>
      <c r="H39" s="1" t="s">
        <v>4</v>
      </c>
      <c r="I39" s="98" t="e">
        <f>I41+I53+I73</f>
        <v>#REF!</v>
      </c>
      <c r="J39" s="98" t="e">
        <f>J41+J53+J73</f>
        <v>#REF!</v>
      </c>
      <c r="K39" s="98" t="e">
        <f>K41+K53+K73</f>
        <v>#REF!</v>
      </c>
      <c r="L39" s="98" t="e">
        <f>L41+L53+L73</f>
        <v>#REF!</v>
      </c>
      <c r="M39" s="98" t="e">
        <f>M41+M53+M73</f>
        <v>#REF!</v>
      </c>
      <c r="N39" s="98" t="e">
        <f>N41+N53+N73</f>
        <v>#REF!</v>
      </c>
      <c r="O39" s="98" t="e">
        <f>O41+O53+O73</f>
        <v>#REF!</v>
      </c>
      <c r="P39" s="98" t="e">
        <f>P41+P53+P73</f>
        <v>#REF!</v>
      </c>
      <c r="Q39" s="98" t="e">
        <f>Q41+Q53+Q73</f>
        <v>#REF!</v>
      </c>
      <c r="R39" s="98" t="e">
        <f>R41+R53+R73</f>
        <v>#REF!</v>
      </c>
      <c r="S39" s="98" t="e">
        <f>S41+S53+S73</f>
        <v>#REF!</v>
      </c>
      <c r="T39" s="98" t="e">
        <f>T41+T53+T73</f>
        <v>#REF!</v>
      </c>
      <c r="U39" s="98" t="e">
        <f>U41+U53+U73</f>
        <v>#REF!</v>
      </c>
      <c r="V39" s="98" t="e">
        <f>V41+V53+V73</f>
        <v>#REF!</v>
      </c>
      <c r="W39" s="98" t="e">
        <f>W41+W53+W73</f>
        <v>#REF!</v>
      </c>
      <c r="X39" s="98" t="e">
        <f>X41+X53+X73</f>
        <v>#REF!</v>
      </c>
      <c r="Y39" s="98" t="e">
        <f>Y41+Y53+Y73</f>
        <v>#REF!</v>
      </c>
      <c r="Z39" s="98" t="e">
        <f>Z41+Z53+Z73</f>
        <v>#REF!</v>
      </c>
      <c r="AA39" s="98" t="e">
        <f>AA41+AA53+AA73</f>
        <v>#REF!</v>
      </c>
      <c r="AB39" s="98" t="e">
        <f>AB41+AB53+AB73</f>
        <v>#REF!</v>
      </c>
      <c r="AC39" s="98" t="e">
        <f>AC41+AC53+AC73</f>
        <v>#REF!</v>
      </c>
      <c r="AD39" s="98" t="e">
        <f>AD41+AD53+AD73</f>
        <v>#REF!</v>
      </c>
      <c r="AE39" s="98" t="e">
        <f>AE41+AE53+AE73</f>
        <v>#REF!</v>
      </c>
      <c r="AF39" s="98" t="e">
        <f>AF41+AF53+AF73</f>
        <v>#REF!</v>
      </c>
      <c r="AG39" s="98" t="e">
        <f>AG41+AG53+AG73</f>
        <v>#REF!</v>
      </c>
      <c r="AH39" s="98" t="e">
        <f>AH41+AH53+AH73</f>
        <v>#REF!</v>
      </c>
      <c r="AI39" s="98" t="e">
        <f>AI41+AI53+AI73</f>
        <v>#REF!</v>
      </c>
      <c r="AJ39" s="98" t="e">
        <f>AJ41+AJ53+AJ73</f>
        <v>#REF!</v>
      </c>
      <c r="AK39" s="98" t="e">
        <f>AK41+AK53+AK73</f>
        <v>#REF!</v>
      </c>
      <c r="AL39" s="98" t="e">
        <f>AL41+AL53+AL73</f>
        <v>#REF!</v>
      </c>
      <c r="AM39" s="98" t="e">
        <f>AM41+AM53+AM73</f>
        <v>#REF!</v>
      </c>
      <c r="AN39" s="184" t="e">
        <f>SUM(I39:AL39)</f>
        <v>#REF!</v>
      </c>
    </row>
    <row r="40" spans="2:40" s="64" customFormat="1" x14ac:dyDescent="0.2">
      <c r="B40" s="266"/>
      <c r="C40" s="266"/>
      <c r="D40" s="242"/>
      <c r="E40" s="233"/>
      <c r="F40" s="242"/>
      <c r="G40" s="242"/>
      <c r="H40" s="1" t="s">
        <v>147</v>
      </c>
      <c r="I40" s="155" t="e">
        <f>I42+I54+I74</f>
        <v>#REF!</v>
      </c>
      <c r="J40" s="155" t="e">
        <f>J42+J54+J74</f>
        <v>#REF!</v>
      </c>
      <c r="K40" s="155" t="e">
        <f>K42+K54+K74</f>
        <v>#REF!</v>
      </c>
      <c r="L40" s="155" t="e">
        <f>L42+L54+L74</f>
        <v>#REF!</v>
      </c>
      <c r="M40" s="155" t="e">
        <f>M42+M54+M74</f>
        <v>#REF!</v>
      </c>
      <c r="N40" s="155" t="e">
        <f>N42+N54+N74</f>
        <v>#REF!</v>
      </c>
      <c r="O40" s="155" t="e">
        <f>O42+O54+O74</f>
        <v>#REF!</v>
      </c>
      <c r="P40" s="155" t="e">
        <f>P42+P54+P74</f>
        <v>#REF!</v>
      </c>
      <c r="Q40" s="155" t="e">
        <f>Q42+Q54+Q74</f>
        <v>#REF!</v>
      </c>
      <c r="R40" s="155" t="e">
        <f>R42+R54+R74</f>
        <v>#REF!</v>
      </c>
      <c r="S40" s="155" t="e">
        <f>S42+S54+S74</f>
        <v>#REF!</v>
      </c>
      <c r="T40" s="155" t="e">
        <f>T42+T54+T74</f>
        <v>#REF!</v>
      </c>
      <c r="U40" s="155" t="e">
        <f>U42+U54+U74</f>
        <v>#REF!</v>
      </c>
      <c r="V40" s="155" t="e">
        <f>V42+V54+V74</f>
        <v>#REF!</v>
      </c>
      <c r="W40" s="155" t="e">
        <f>W42+W54+W74</f>
        <v>#REF!</v>
      </c>
      <c r="X40" s="155" t="e">
        <f>X42+X54+X74</f>
        <v>#REF!</v>
      </c>
      <c r="Y40" s="155" t="e">
        <f>Y42+Y54+Y74</f>
        <v>#REF!</v>
      </c>
      <c r="Z40" s="155" t="e">
        <f>Z42+Z54+Z74</f>
        <v>#REF!</v>
      </c>
      <c r="AA40" s="155" t="e">
        <f>AA42+AA54+AA74</f>
        <v>#REF!</v>
      </c>
      <c r="AB40" s="155" t="e">
        <f>AB42+AB54+AB74</f>
        <v>#REF!</v>
      </c>
      <c r="AC40" s="155" t="e">
        <f>AC42+AC54+AC74</f>
        <v>#REF!</v>
      </c>
      <c r="AD40" s="155" t="e">
        <f>AD42+AD54+AD74</f>
        <v>#REF!</v>
      </c>
      <c r="AE40" s="155" t="e">
        <f>AE42+AE54+AE74</f>
        <v>#REF!</v>
      </c>
      <c r="AF40" s="155" t="e">
        <f>AF42+AF54+AF74</f>
        <v>#REF!</v>
      </c>
      <c r="AG40" s="155" t="e">
        <f>AG42+AG54+AG74</f>
        <v>#REF!</v>
      </c>
      <c r="AH40" s="155" t="e">
        <f>AH42+AH54+AH74</f>
        <v>#REF!</v>
      </c>
      <c r="AI40" s="155" t="e">
        <f>AI42+AI54+AI74</f>
        <v>#REF!</v>
      </c>
      <c r="AJ40" s="155" t="e">
        <f>AJ42+AJ54+AJ74</f>
        <v>#REF!</v>
      </c>
      <c r="AK40" s="155" t="e">
        <f>AK42+AK54+AK74</f>
        <v>#REF!</v>
      </c>
      <c r="AL40" s="155" t="e">
        <f>AL42+AL54+AL74</f>
        <v>#REF!</v>
      </c>
      <c r="AM40" s="155" t="e">
        <f>AM42+AM54+AM74</f>
        <v>#REF!</v>
      </c>
    </row>
    <row r="41" spans="2:40" s="64" customFormat="1" ht="14.25" customHeight="1" x14ac:dyDescent="0.2">
      <c r="B41" s="269">
        <v>1.1000000000000001</v>
      </c>
      <c r="C41" s="25" t="s">
        <v>89</v>
      </c>
      <c r="D41" s="280"/>
      <c r="E41" s="303" t="e">
        <f>SUM(E43+E45+E47+E49+E51+#REF!)</f>
        <v>#REF!</v>
      </c>
      <c r="F41" s="296">
        <f>SUM(F43:F52)</f>
        <v>4000</v>
      </c>
      <c r="G41" s="296">
        <f>SUM(G43:G52)</f>
        <v>34000</v>
      </c>
      <c r="H41" s="26" t="s">
        <v>4</v>
      </c>
      <c r="I41" s="65" t="e">
        <f>SUM(I43+I45+I47+I49+I51+#REF!)</f>
        <v>#REF!</v>
      </c>
      <c r="J41" s="65" t="e">
        <f>SUM(J43+J45+J47+J49+J51+#REF!)</f>
        <v>#REF!</v>
      </c>
      <c r="K41" s="65" t="e">
        <f>SUM(K43+K45+K47+K49+K51+#REF!)</f>
        <v>#REF!</v>
      </c>
      <c r="L41" s="65" t="e">
        <f>SUM(L43+L45+L47+L49+L51+#REF!)</f>
        <v>#REF!</v>
      </c>
      <c r="M41" s="65" t="e">
        <f>SUM(M43+M45+M47+M49+M51+#REF!)</f>
        <v>#REF!</v>
      </c>
      <c r="N41" s="65" t="e">
        <f>SUM(N43+N45+N47+N49+N51+#REF!)</f>
        <v>#REF!</v>
      </c>
      <c r="O41" s="65" t="e">
        <f>SUM(O43+O45+O47+O49+O51+#REF!)</f>
        <v>#REF!</v>
      </c>
      <c r="P41" s="65" t="e">
        <f>SUM(P43+P45+P47+P49+P51+#REF!)</f>
        <v>#REF!</v>
      </c>
      <c r="Q41" s="65" t="e">
        <f>SUM(Q43+Q45+Q47+Q49+Q51+#REF!)</f>
        <v>#REF!</v>
      </c>
      <c r="R41" s="65" t="e">
        <f>SUM(R43+R45+R47+R49+R51+#REF!)</f>
        <v>#REF!</v>
      </c>
      <c r="S41" s="65" t="e">
        <f>SUM(S43+S45+S47+S49+S51+#REF!)</f>
        <v>#REF!</v>
      </c>
      <c r="T41" s="65" t="e">
        <f>SUM(T43+T45+T47+T49+T51+#REF!)</f>
        <v>#REF!</v>
      </c>
      <c r="U41" s="65" t="e">
        <f>SUM(U43+U45+U47+U49+U51+#REF!)</f>
        <v>#REF!</v>
      </c>
      <c r="V41" s="65" t="e">
        <f>SUM(V43+V45+V47+V49+V51+#REF!)</f>
        <v>#REF!</v>
      </c>
      <c r="W41" s="65" t="e">
        <f>SUM(W43+W45+W47+W49+W51+#REF!)</f>
        <v>#REF!</v>
      </c>
      <c r="X41" s="65" t="e">
        <f>SUM(X43+X45+X47+X49+X51+#REF!)</f>
        <v>#REF!</v>
      </c>
      <c r="Y41" s="65" t="e">
        <f>SUM(Y43+Y45+Y47+Y49+Y51+#REF!)</f>
        <v>#REF!</v>
      </c>
      <c r="Z41" s="65" t="e">
        <f>SUM(Z43+Z45+Z47+Z49+Z51+#REF!)</f>
        <v>#REF!</v>
      </c>
      <c r="AA41" s="65" t="e">
        <f>SUM(AA43+AA45+AA47+AA49+AA51+#REF!)</f>
        <v>#REF!</v>
      </c>
      <c r="AB41" s="65" t="e">
        <f>SUM(AB43+AB45+AB47+AB49+AB51+#REF!)</f>
        <v>#REF!</v>
      </c>
      <c r="AC41" s="65" t="e">
        <f>SUM(AC43+AC45+AC47+AC49+AC51+#REF!)</f>
        <v>#REF!</v>
      </c>
      <c r="AD41" s="65" t="e">
        <f>SUM(AD43+AD45+AD47+AD49+AD51+#REF!)</f>
        <v>#REF!</v>
      </c>
      <c r="AE41" s="65" t="e">
        <f>SUM(AE43+AE45+AE47+AE49+AE51+#REF!)</f>
        <v>#REF!</v>
      </c>
      <c r="AF41" s="65" t="e">
        <f>SUM(AF43+AF45+AF47+AF49+AF51+#REF!)</f>
        <v>#REF!</v>
      </c>
      <c r="AG41" s="65" t="e">
        <f>SUM(AG43+AG45+AG47+AG49+AG51+#REF!)</f>
        <v>#REF!</v>
      </c>
      <c r="AH41" s="65" t="e">
        <f>SUM(AH43+AH45+AH47+AH49+AH51+#REF!)</f>
        <v>#REF!</v>
      </c>
      <c r="AI41" s="65" t="e">
        <f>SUM(AI43+AI45+AI47+AI49+AI51+#REF!)</f>
        <v>#REF!</v>
      </c>
      <c r="AJ41" s="65" t="e">
        <f>SUM(AJ43+AJ45+AJ47+AJ49+AJ51+#REF!)</f>
        <v>#REF!</v>
      </c>
      <c r="AK41" s="65" t="e">
        <f>SUM(AK43+AK45+AK47+AK49+AK51+#REF!)</f>
        <v>#REF!</v>
      </c>
      <c r="AL41" s="65" t="e">
        <f>SUM(AL43+AL45+AL47+AL49+AL51+#REF!)</f>
        <v>#REF!</v>
      </c>
      <c r="AM41" s="65" t="e">
        <f>SUM(AM43+AM45+AM47+AM49+AM51+#REF!)</f>
        <v>#REF!</v>
      </c>
      <c r="AN41" s="184" t="e">
        <f>SUM(I41:AL41)</f>
        <v>#REF!</v>
      </c>
    </row>
    <row r="42" spans="2:40" s="64" customFormat="1" ht="14.25" customHeight="1" x14ac:dyDescent="0.2">
      <c r="B42" s="270"/>
      <c r="C42" s="27"/>
      <c r="D42" s="281"/>
      <c r="E42" s="304"/>
      <c r="F42" s="297"/>
      <c r="G42" s="297"/>
      <c r="H42" s="26" t="s">
        <v>147</v>
      </c>
      <c r="I42" s="65" t="e">
        <f>SUM(I44+I46+I48+I50+I52+#REF!)</f>
        <v>#REF!</v>
      </c>
      <c r="J42" s="65" t="e">
        <f>SUM(J44+J46+J48+J50+J52+#REF!)</f>
        <v>#REF!</v>
      </c>
      <c r="K42" s="65" t="e">
        <f>SUM(K44+K46+K48+K50+K52+#REF!)</f>
        <v>#REF!</v>
      </c>
      <c r="L42" s="65" t="e">
        <f>SUM(L44+L46+L48+L50+L52+#REF!)</f>
        <v>#REF!</v>
      </c>
      <c r="M42" s="65" t="e">
        <f>SUM(M44+M46+M48+M50+M52+#REF!)</f>
        <v>#REF!</v>
      </c>
      <c r="N42" s="65" t="e">
        <f>SUM(N44+N46+N48+N50+N52+#REF!)</f>
        <v>#REF!</v>
      </c>
      <c r="O42" s="65" t="e">
        <f>SUM(O44+O46+O48+O50+O52+#REF!)</f>
        <v>#REF!</v>
      </c>
      <c r="P42" s="65" t="e">
        <f>SUM(P44+P46+P48+P50+P52+#REF!)</f>
        <v>#REF!</v>
      </c>
      <c r="Q42" s="65" t="e">
        <f>SUM(Q44+Q46+Q48+Q50+Q52+#REF!)</f>
        <v>#REF!</v>
      </c>
      <c r="R42" s="65" t="e">
        <f>SUM(R44+R46+R48+R50+R52+#REF!)</f>
        <v>#REF!</v>
      </c>
      <c r="S42" s="65" t="e">
        <f>SUM(S44+S46+S48+S50+S52+#REF!)</f>
        <v>#REF!</v>
      </c>
      <c r="T42" s="65" t="e">
        <f>SUM(T44+T46+T48+T50+T52+#REF!)</f>
        <v>#REF!</v>
      </c>
      <c r="U42" s="65" t="e">
        <f>SUM(U44+U46+U48+U50+U52+#REF!)</f>
        <v>#REF!</v>
      </c>
      <c r="V42" s="65" t="e">
        <f>SUM(V44+V46+V48+V50+V52+#REF!)</f>
        <v>#REF!</v>
      </c>
      <c r="W42" s="65" t="e">
        <f>SUM(W44+W46+W48+W50+W52+#REF!)</f>
        <v>#REF!</v>
      </c>
      <c r="X42" s="65" t="e">
        <f>SUM(X44+X46+X48+X50+X52+#REF!)</f>
        <v>#REF!</v>
      </c>
      <c r="Y42" s="65" t="e">
        <f>SUM(Y44+Y46+Y48+Y50+Y52+#REF!)</f>
        <v>#REF!</v>
      </c>
      <c r="Z42" s="65" t="e">
        <f>SUM(Z44+Z46+Z48+Z50+Z52+#REF!)</f>
        <v>#REF!</v>
      </c>
      <c r="AA42" s="65" t="e">
        <f>SUM(AA44+AA46+AA48+AA50+AA52+#REF!)</f>
        <v>#REF!</v>
      </c>
      <c r="AB42" s="65" t="e">
        <f>SUM(AB44+AB46+AB48+AB50+AB52+#REF!)</f>
        <v>#REF!</v>
      </c>
      <c r="AC42" s="65" t="e">
        <f>SUM(AC44+AC46+AC48+AC50+AC52+#REF!)</f>
        <v>#REF!</v>
      </c>
      <c r="AD42" s="65" t="e">
        <f>SUM(AD44+AD46+AD48+AD50+AD52+#REF!)</f>
        <v>#REF!</v>
      </c>
      <c r="AE42" s="65" t="e">
        <f>SUM(AE44+AE46+AE48+AE50+AE52+#REF!)</f>
        <v>#REF!</v>
      </c>
      <c r="AF42" s="65" t="e">
        <f>SUM(AF44+AF46+AF48+AF50+AF52+#REF!)</f>
        <v>#REF!</v>
      </c>
      <c r="AG42" s="65" t="e">
        <f>SUM(AG44+AG46+AG48+AG50+AG52+#REF!)</f>
        <v>#REF!</v>
      </c>
      <c r="AH42" s="65" t="e">
        <f>SUM(AH44+AH46+AH48+AH50+AH52+#REF!)</f>
        <v>#REF!</v>
      </c>
      <c r="AI42" s="106" t="e">
        <f>SUM(AI44+AI46+AI48+AI50+AI52+#REF!)</f>
        <v>#REF!</v>
      </c>
      <c r="AJ42" s="106" t="e">
        <f>SUM(AJ44+AJ46+AJ48+AJ50+AJ52+#REF!)</f>
        <v>#REF!</v>
      </c>
      <c r="AK42" s="106" t="e">
        <f>SUM(AK44+AK46+AK48+AK50+AK52+#REF!)</f>
        <v>#REF!</v>
      </c>
      <c r="AL42" s="106" t="e">
        <f>SUM(AL44+AL46+AL48+AL50+AL52+#REF!)</f>
        <v>#REF!</v>
      </c>
      <c r="AM42" s="106" t="e">
        <f>SUM(AM44+AM46+AM48+AM50+AM52+#REF!)</f>
        <v>#REF!</v>
      </c>
    </row>
    <row r="43" spans="2:40" s="64" customFormat="1" ht="10.5" customHeight="1" x14ac:dyDescent="0.2">
      <c r="B43" s="261" t="s">
        <v>163</v>
      </c>
      <c r="C43" s="261" t="s">
        <v>90</v>
      </c>
      <c r="D43" s="228" t="s">
        <v>51</v>
      </c>
      <c r="E43" s="230">
        <v>30</v>
      </c>
      <c r="F43" s="224">
        <v>0</v>
      </c>
      <c r="G43" s="224">
        <f>E43*F43</f>
        <v>0</v>
      </c>
      <c r="H43" s="24" t="s">
        <v>4</v>
      </c>
      <c r="I43" s="6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147"/>
      <c r="AJ43" s="147"/>
      <c r="AK43" s="148"/>
      <c r="AL43" s="148"/>
      <c r="AM43" s="105">
        <f t="shared" ref="AM43:AM52" si="0">SUM(I43:AL43)</f>
        <v>0</v>
      </c>
    </row>
    <row r="44" spans="2:40" s="66" customFormat="1" ht="10.5" customHeight="1" x14ac:dyDescent="0.2">
      <c r="B44" s="262"/>
      <c r="C44" s="262"/>
      <c r="D44" s="229"/>
      <c r="E44" s="231"/>
      <c r="F44" s="225"/>
      <c r="G44" s="225"/>
      <c r="H44" s="24" t="s">
        <v>5</v>
      </c>
      <c r="I44" s="121">
        <v>1</v>
      </c>
      <c r="J44" s="121">
        <v>1</v>
      </c>
      <c r="K44" s="121">
        <v>1</v>
      </c>
      <c r="L44" s="121">
        <v>1</v>
      </c>
      <c r="M44" s="121">
        <v>1</v>
      </c>
      <c r="N44" s="121">
        <v>1</v>
      </c>
      <c r="O44" s="121">
        <v>1</v>
      </c>
      <c r="P44" s="121">
        <v>1</v>
      </c>
      <c r="Q44" s="121">
        <v>1</v>
      </c>
      <c r="R44" s="121">
        <v>1</v>
      </c>
      <c r="S44" s="121">
        <v>1</v>
      </c>
      <c r="T44" s="121">
        <v>1</v>
      </c>
      <c r="U44" s="121">
        <v>1</v>
      </c>
      <c r="V44" s="121">
        <v>1</v>
      </c>
      <c r="W44" s="121">
        <v>1</v>
      </c>
      <c r="X44" s="121">
        <v>1</v>
      </c>
      <c r="Y44" s="121">
        <v>1</v>
      </c>
      <c r="Z44" s="121">
        <v>1</v>
      </c>
      <c r="AA44" s="121">
        <v>1</v>
      </c>
      <c r="AB44" s="121">
        <v>1</v>
      </c>
      <c r="AC44" s="121">
        <v>1</v>
      </c>
      <c r="AD44" s="121">
        <v>1</v>
      </c>
      <c r="AE44" s="121">
        <v>1</v>
      </c>
      <c r="AF44" s="121">
        <v>1</v>
      </c>
      <c r="AG44" s="121">
        <v>1</v>
      </c>
      <c r="AH44" s="121">
        <v>1</v>
      </c>
      <c r="AI44" s="121">
        <v>1</v>
      </c>
      <c r="AJ44" s="121">
        <v>1</v>
      </c>
      <c r="AK44" s="121">
        <v>1</v>
      </c>
      <c r="AL44" s="121">
        <v>1</v>
      </c>
      <c r="AM44" s="209">
        <f t="shared" si="0"/>
        <v>30</v>
      </c>
    </row>
    <row r="45" spans="2:40" s="67" customFormat="1" ht="13.5" customHeight="1" x14ac:dyDescent="0.2">
      <c r="B45" s="261" t="s">
        <v>164</v>
      </c>
      <c r="C45" s="261" t="s">
        <v>95</v>
      </c>
      <c r="D45" s="228" t="s">
        <v>51</v>
      </c>
      <c r="E45" s="230">
        <v>20</v>
      </c>
      <c r="F45" s="224">
        <v>0</v>
      </c>
      <c r="G45" s="224">
        <f t="shared" ref="G45" si="1">E45*F45</f>
        <v>0</v>
      </c>
      <c r="H45" s="24" t="s">
        <v>4</v>
      </c>
      <c r="I45" s="69"/>
      <c r="J45" s="99"/>
      <c r="K45" s="99"/>
      <c r="L45" s="99"/>
      <c r="M45" s="99"/>
      <c r="N45" s="99"/>
      <c r="O45" s="69"/>
      <c r="P45" s="69"/>
      <c r="Q45" s="6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69"/>
      <c r="AC45" s="99"/>
      <c r="AD45" s="99"/>
      <c r="AE45" s="99"/>
      <c r="AF45" s="99"/>
      <c r="AG45" s="99"/>
      <c r="AH45" s="99"/>
      <c r="AI45" s="147"/>
      <c r="AJ45" s="147"/>
      <c r="AK45" s="148"/>
      <c r="AL45" s="148"/>
      <c r="AM45" s="105">
        <f t="shared" si="0"/>
        <v>0</v>
      </c>
    </row>
    <row r="46" spans="2:40" s="68" customFormat="1" ht="10.5" customHeight="1" x14ac:dyDescent="0.2">
      <c r="B46" s="262"/>
      <c r="C46" s="262"/>
      <c r="D46" s="229"/>
      <c r="E46" s="231"/>
      <c r="F46" s="225"/>
      <c r="G46" s="225"/>
      <c r="H46" s="24" t="s">
        <v>5</v>
      </c>
      <c r="I46" s="121">
        <v>1</v>
      </c>
      <c r="J46" s="121">
        <v>1</v>
      </c>
      <c r="K46" s="121">
        <v>1</v>
      </c>
      <c r="L46" s="121">
        <v>1</v>
      </c>
      <c r="M46" s="121">
        <v>1</v>
      </c>
      <c r="N46" s="121">
        <v>1</v>
      </c>
      <c r="O46" s="121">
        <v>1</v>
      </c>
      <c r="P46" s="121">
        <v>1</v>
      </c>
      <c r="Q46" s="121">
        <v>1</v>
      </c>
      <c r="R46" s="121">
        <v>1</v>
      </c>
      <c r="S46" s="121">
        <v>1</v>
      </c>
      <c r="T46" s="121">
        <v>1</v>
      </c>
      <c r="U46" s="121">
        <v>1</v>
      </c>
      <c r="V46" s="121">
        <v>1</v>
      </c>
      <c r="W46" s="121">
        <v>1</v>
      </c>
      <c r="X46" s="121">
        <v>1</v>
      </c>
      <c r="Y46" s="121">
        <v>1</v>
      </c>
      <c r="Z46" s="121">
        <v>1</v>
      </c>
      <c r="AA46" s="121">
        <v>1</v>
      </c>
      <c r="AB46" s="121">
        <v>1</v>
      </c>
      <c r="AC46" s="130"/>
      <c r="AD46" s="130"/>
      <c r="AE46" s="130"/>
      <c r="AF46" s="130"/>
      <c r="AG46" s="130"/>
      <c r="AH46" s="130"/>
      <c r="AI46" s="124"/>
      <c r="AJ46" s="124"/>
      <c r="AK46" s="149"/>
      <c r="AL46" s="149"/>
      <c r="AM46" s="123">
        <f t="shared" si="0"/>
        <v>20</v>
      </c>
    </row>
    <row r="47" spans="2:40" s="64" customFormat="1" ht="12.75" customHeight="1" x14ac:dyDescent="0.2">
      <c r="B47" s="261" t="s">
        <v>165</v>
      </c>
      <c r="C47" s="261" t="s">
        <v>96</v>
      </c>
      <c r="D47" s="228" t="s">
        <v>51</v>
      </c>
      <c r="E47" s="230">
        <v>8</v>
      </c>
      <c r="F47" s="224">
        <v>3000</v>
      </c>
      <c r="G47" s="224">
        <f>E47*F47</f>
        <v>24000</v>
      </c>
      <c r="H47" s="24" t="s">
        <v>4</v>
      </c>
      <c r="I47" s="99"/>
      <c r="J47" s="99"/>
      <c r="K47" s="99"/>
      <c r="L47" s="99"/>
      <c r="M47" s="99"/>
      <c r="N47" s="99"/>
      <c r="O47" s="126">
        <v>3000</v>
      </c>
      <c r="P47" s="126">
        <v>3000</v>
      </c>
      <c r="Q47" s="126">
        <v>3000</v>
      </c>
      <c r="R47" s="126">
        <v>3000</v>
      </c>
      <c r="S47" s="126">
        <v>3000</v>
      </c>
      <c r="T47" s="126">
        <v>3000</v>
      </c>
      <c r="U47" s="69">
        <v>3000</v>
      </c>
      <c r="V47" s="69">
        <v>3000</v>
      </c>
      <c r="W47" s="69"/>
      <c r="X47" s="69"/>
      <c r="Y47" s="69"/>
      <c r="Z47" s="99"/>
      <c r="AA47" s="99"/>
      <c r="AB47" s="99"/>
      <c r="AC47" s="99"/>
      <c r="AD47" s="99"/>
      <c r="AE47" s="99"/>
      <c r="AF47" s="99"/>
      <c r="AG47" s="99"/>
      <c r="AH47" s="99"/>
      <c r="AI47" s="147"/>
      <c r="AJ47" s="147"/>
      <c r="AK47" s="148"/>
      <c r="AL47" s="148"/>
      <c r="AM47" s="210">
        <f t="shared" si="0"/>
        <v>24000</v>
      </c>
    </row>
    <row r="48" spans="2:40" s="66" customFormat="1" ht="10.5" customHeight="1" x14ac:dyDescent="0.2">
      <c r="B48" s="262"/>
      <c r="C48" s="262"/>
      <c r="D48" s="229"/>
      <c r="E48" s="231"/>
      <c r="F48" s="225"/>
      <c r="G48" s="225"/>
      <c r="H48" s="24" t="s">
        <v>5</v>
      </c>
      <c r="I48" s="99"/>
      <c r="J48" s="99"/>
      <c r="K48" s="99"/>
      <c r="L48" s="99"/>
      <c r="M48" s="99"/>
      <c r="N48" s="99"/>
      <c r="O48" s="121">
        <v>1</v>
      </c>
      <c r="P48" s="121">
        <v>1</v>
      </c>
      <c r="Q48" s="121">
        <v>1</v>
      </c>
      <c r="R48" s="121">
        <v>1</v>
      </c>
      <c r="S48" s="121">
        <v>1</v>
      </c>
      <c r="T48" s="121">
        <v>1</v>
      </c>
      <c r="U48" s="121">
        <v>1</v>
      </c>
      <c r="V48" s="121">
        <v>1</v>
      </c>
      <c r="W48" s="69"/>
      <c r="X48" s="69"/>
      <c r="Y48" s="69"/>
      <c r="Z48" s="69"/>
      <c r="AA48" s="69"/>
      <c r="AB48" s="99"/>
      <c r="AC48" s="99"/>
      <c r="AD48" s="99"/>
      <c r="AE48" s="99"/>
      <c r="AF48" s="99"/>
      <c r="AG48" s="99"/>
      <c r="AH48" s="99"/>
      <c r="AI48" s="147"/>
      <c r="AJ48" s="147"/>
      <c r="AK48" s="148"/>
      <c r="AL48" s="148"/>
      <c r="AM48" s="209">
        <f t="shared" si="0"/>
        <v>8</v>
      </c>
    </row>
    <row r="49" spans="2:40" s="67" customFormat="1" ht="12" customHeight="1" x14ac:dyDescent="0.2">
      <c r="B49" s="261" t="s">
        <v>166</v>
      </c>
      <c r="C49" s="261" t="s">
        <v>94</v>
      </c>
      <c r="D49" s="228" t="s">
        <v>51</v>
      </c>
      <c r="E49" s="230">
        <v>10</v>
      </c>
      <c r="F49" s="224">
        <v>500</v>
      </c>
      <c r="G49" s="224">
        <f>E49*F49</f>
        <v>5000</v>
      </c>
      <c r="H49" s="24" t="s">
        <v>4</v>
      </c>
      <c r="I49" s="102"/>
      <c r="J49" s="99"/>
      <c r="K49" s="99"/>
      <c r="L49" s="99"/>
      <c r="M49" s="69">
        <v>500</v>
      </c>
      <c r="N49" s="99"/>
      <c r="O49" s="69">
        <v>500</v>
      </c>
      <c r="P49" s="69">
        <v>500</v>
      </c>
      <c r="Q49" s="69">
        <v>500</v>
      </c>
      <c r="R49" s="69">
        <v>500</v>
      </c>
      <c r="S49" s="69">
        <v>500</v>
      </c>
      <c r="T49" s="69">
        <v>500</v>
      </c>
      <c r="U49" s="69">
        <v>500</v>
      </c>
      <c r="V49" s="69"/>
      <c r="W49" s="69">
        <v>500</v>
      </c>
      <c r="X49" s="69"/>
      <c r="Y49" s="69">
        <v>500</v>
      </c>
      <c r="Z49" s="99"/>
      <c r="AA49" s="99"/>
      <c r="AB49" s="99"/>
      <c r="AC49" s="99"/>
      <c r="AD49" s="99"/>
      <c r="AE49" s="99"/>
      <c r="AF49" s="99"/>
      <c r="AG49" s="99"/>
      <c r="AH49" s="99"/>
      <c r="AI49" s="147"/>
      <c r="AJ49" s="147"/>
      <c r="AK49" s="148"/>
      <c r="AL49" s="148"/>
      <c r="AM49" s="105">
        <f t="shared" si="0"/>
        <v>5000</v>
      </c>
    </row>
    <row r="50" spans="2:40" s="68" customFormat="1" ht="10.5" customHeight="1" x14ac:dyDescent="0.2">
      <c r="B50" s="262"/>
      <c r="C50" s="262"/>
      <c r="D50" s="229"/>
      <c r="E50" s="231"/>
      <c r="F50" s="225"/>
      <c r="G50" s="225"/>
      <c r="H50" s="24" t="s">
        <v>5</v>
      </c>
      <c r="I50" s="102"/>
      <c r="J50" s="99"/>
      <c r="K50" s="99"/>
      <c r="L50" s="99"/>
      <c r="M50" s="121">
        <v>1</v>
      </c>
      <c r="N50" s="130"/>
      <c r="O50" s="121">
        <v>1</v>
      </c>
      <c r="P50" s="121">
        <v>1</v>
      </c>
      <c r="Q50" s="121">
        <v>1</v>
      </c>
      <c r="R50" s="121">
        <v>1</v>
      </c>
      <c r="S50" s="121">
        <v>1</v>
      </c>
      <c r="T50" s="121">
        <v>1</v>
      </c>
      <c r="U50" s="121">
        <v>1</v>
      </c>
      <c r="V50" s="121"/>
      <c r="W50" s="121">
        <v>1</v>
      </c>
      <c r="X50" s="69"/>
      <c r="Y50" s="121">
        <v>1</v>
      </c>
      <c r="Z50" s="99"/>
      <c r="AA50" s="99"/>
      <c r="AB50" s="99"/>
      <c r="AC50" s="99"/>
      <c r="AD50" s="99"/>
      <c r="AE50" s="99"/>
      <c r="AF50" s="99"/>
      <c r="AG50" s="99"/>
      <c r="AH50" s="99"/>
      <c r="AI50" s="147"/>
      <c r="AJ50" s="147"/>
      <c r="AK50" s="148"/>
      <c r="AL50" s="148"/>
      <c r="AM50" s="123">
        <f t="shared" si="0"/>
        <v>10</v>
      </c>
    </row>
    <row r="51" spans="2:40" s="64" customFormat="1" ht="12.75" customHeight="1" x14ac:dyDescent="0.2">
      <c r="B51" s="261" t="s">
        <v>167</v>
      </c>
      <c r="C51" s="261" t="s">
        <v>97</v>
      </c>
      <c r="D51" s="228" t="s">
        <v>51</v>
      </c>
      <c r="E51" s="230">
        <v>10</v>
      </c>
      <c r="F51" s="224">
        <v>500</v>
      </c>
      <c r="G51" s="224">
        <f t="shared" ref="G51" si="2">E51*F51</f>
        <v>5000</v>
      </c>
      <c r="H51" s="24" t="s">
        <v>4</v>
      </c>
      <c r="I51" s="102"/>
      <c r="J51" s="99"/>
      <c r="K51" s="99"/>
      <c r="L51" s="99"/>
      <c r="M51" s="69">
        <v>500</v>
      </c>
      <c r="N51" s="99"/>
      <c r="O51" s="69">
        <v>500</v>
      </c>
      <c r="P51" s="69">
        <v>500</v>
      </c>
      <c r="Q51" s="69">
        <v>500</v>
      </c>
      <c r="R51" s="69">
        <v>500</v>
      </c>
      <c r="S51" s="69">
        <v>500</v>
      </c>
      <c r="T51" s="69">
        <v>500</v>
      </c>
      <c r="U51" s="69">
        <v>500</v>
      </c>
      <c r="V51" s="69"/>
      <c r="W51" s="69">
        <v>500</v>
      </c>
      <c r="X51" s="69"/>
      <c r="Y51" s="69">
        <v>500</v>
      </c>
      <c r="Z51" s="99"/>
      <c r="AA51" s="99"/>
      <c r="AB51" s="99"/>
      <c r="AC51" s="99"/>
      <c r="AD51" s="99"/>
      <c r="AE51" s="99"/>
      <c r="AF51" s="99"/>
      <c r="AG51" s="99"/>
      <c r="AH51" s="99"/>
      <c r="AI51" s="147"/>
      <c r="AJ51" s="147"/>
      <c r="AK51" s="148"/>
      <c r="AL51" s="148"/>
      <c r="AM51" s="105">
        <f t="shared" si="0"/>
        <v>5000</v>
      </c>
    </row>
    <row r="52" spans="2:40" s="66" customFormat="1" ht="10.5" customHeight="1" x14ac:dyDescent="0.2">
      <c r="B52" s="262"/>
      <c r="C52" s="262"/>
      <c r="D52" s="229"/>
      <c r="E52" s="231"/>
      <c r="F52" s="225"/>
      <c r="G52" s="225"/>
      <c r="H52" s="24" t="s">
        <v>5</v>
      </c>
      <c r="I52" s="102"/>
      <c r="J52" s="99"/>
      <c r="K52" s="99"/>
      <c r="L52" s="99"/>
      <c r="M52" s="121">
        <v>1</v>
      </c>
      <c r="N52" s="130"/>
      <c r="O52" s="121">
        <v>1</v>
      </c>
      <c r="P52" s="121">
        <v>1</v>
      </c>
      <c r="Q52" s="121">
        <v>1</v>
      </c>
      <c r="R52" s="121">
        <v>1</v>
      </c>
      <c r="S52" s="121">
        <v>1</v>
      </c>
      <c r="T52" s="121">
        <v>1</v>
      </c>
      <c r="U52" s="121">
        <v>1</v>
      </c>
      <c r="V52" s="121"/>
      <c r="W52" s="121">
        <v>1</v>
      </c>
      <c r="X52" s="121"/>
      <c r="Y52" s="121">
        <v>1</v>
      </c>
      <c r="Z52" s="130"/>
      <c r="AA52" s="130"/>
      <c r="AB52" s="99"/>
      <c r="AC52" s="99"/>
      <c r="AD52" s="99"/>
      <c r="AE52" s="99"/>
      <c r="AF52" s="99"/>
      <c r="AG52" s="99"/>
      <c r="AH52" s="99"/>
      <c r="AI52" s="147"/>
      <c r="AJ52" s="147"/>
      <c r="AK52" s="148"/>
      <c r="AL52" s="148"/>
      <c r="AM52" s="123">
        <f t="shared" si="0"/>
        <v>10</v>
      </c>
    </row>
    <row r="53" spans="2:40" s="64" customFormat="1" ht="24.75" customHeight="1" x14ac:dyDescent="0.2">
      <c r="B53" s="269">
        <v>1.2</v>
      </c>
      <c r="C53" s="269" t="s">
        <v>130</v>
      </c>
      <c r="D53" s="298"/>
      <c r="E53" s="299">
        <f>E55+E63</f>
        <v>22</v>
      </c>
      <c r="F53" s="299"/>
      <c r="G53" s="296">
        <f>G55+G63</f>
        <v>1100</v>
      </c>
      <c r="H53" s="10" t="s">
        <v>4</v>
      </c>
      <c r="I53" s="65">
        <f>I55+I63</f>
        <v>0</v>
      </c>
      <c r="J53" s="65">
        <f t="shared" ref="J53:AM53" si="3">J55+J63</f>
        <v>270</v>
      </c>
      <c r="K53" s="65">
        <f t="shared" si="3"/>
        <v>70</v>
      </c>
      <c r="L53" s="65">
        <f t="shared" si="3"/>
        <v>70</v>
      </c>
      <c r="M53" s="65">
        <f t="shared" si="3"/>
        <v>70</v>
      </c>
      <c r="N53" s="65">
        <f t="shared" si="3"/>
        <v>70</v>
      </c>
      <c r="O53" s="65">
        <f t="shared" si="3"/>
        <v>70</v>
      </c>
      <c r="P53" s="65">
        <f t="shared" si="3"/>
        <v>70</v>
      </c>
      <c r="Q53" s="65">
        <f t="shared" si="3"/>
        <v>270</v>
      </c>
      <c r="R53" s="65">
        <f t="shared" si="3"/>
        <v>70</v>
      </c>
      <c r="S53" s="65">
        <f t="shared" si="3"/>
        <v>70</v>
      </c>
      <c r="T53" s="65">
        <f t="shared" si="3"/>
        <v>0</v>
      </c>
      <c r="U53" s="65">
        <f t="shared" si="3"/>
        <v>0</v>
      </c>
      <c r="V53" s="65">
        <f t="shared" si="3"/>
        <v>0</v>
      </c>
      <c r="W53" s="65">
        <f t="shared" si="3"/>
        <v>0</v>
      </c>
      <c r="X53" s="65">
        <f t="shared" si="3"/>
        <v>0</v>
      </c>
      <c r="Y53" s="65">
        <f t="shared" si="3"/>
        <v>0</v>
      </c>
      <c r="Z53" s="65">
        <f t="shared" si="3"/>
        <v>0</v>
      </c>
      <c r="AA53" s="65">
        <f t="shared" si="3"/>
        <v>0</v>
      </c>
      <c r="AB53" s="65">
        <f t="shared" si="3"/>
        <v>0</v>
      </c>
      <c r="AC53" s="65">
        <f t="shared" si="3"/>
        <v>0</v>
      </c>
      <c r="AD53" s="65">
        <f t="shared" si="3"/>
        <v>0</v>
      </c>
      <c r="AE53" s="65">
        <f t="shared" si="3"/>
        <v>0</v>
      </c>
      <c r="AF53" s="65">
        <f t="shared" si="3"/>
        <v>0</v>
      </c>
      <c r="AG53" s="65">
        <f t="shared" si="3"/>
        <v>0</v>
      </c>
      <c r="AH53" s="65">
        <f t="shared" si="3"/>
        <v>0</v>
      </c>
      <c r="AI53" s="65">
        <f t="shared" si="3"/>
        <v>0</v>
      </c>
      <c r="AJ53" s="65">
        <f t="shared" si="3"/>
        <v>0</v>
      </c>
      <c r="AK53" s="65">
        <f t="shared" si="3"/>
        <v>0</v>
      </c>
      <c r="AL53" s="65">
        <f t="shared" si="3"/>
        <v>0</v>
      </c>
      <c r="AM53" s="65">
        <f t="shared" si="3"/>
        <v>1100</v>
      </c>
      <c r="AN53" s="184">
        <f>SUM(I53:AL53)</f>
        <v>1100</v>
      </c>
    </row>
    <row r="54" spans="2:40" s="64" customFormat="1" ht="15" customHeight="1" x14ac:dyDescent="0.2">
      <c r="B54" s="270"/>
      <c r="C54" s="270"/>
      <c r="D54" s="298"/>
      <c r="E54" s="299"/>
      <c r="F54" s="299"/>
      <c r="G54" s="297"/>
      <c r="H54" s="10" t="s">
        <v>5</v>
      </c>
      <c r="I54" s="65">
        <f t="shared" ref="I54:AL54" si="4">SUM(I58,I60,I62,I66,I70,I72,I74,I76,I78,I80,I82,I68)</f>
        <v>4</v>
      </c>
      <c r="J54" s="65">
        <f t="shared" si="4"/>
        <v>11</v>
      </c>
      <c r="K54" s="65">
        <f t="shared" si="4"/>
        <v>10</v>
      </c>
      <c r="L54" s="65">
        <f t="shared" si="4"/>
        <v>8</v>
      </c>
      <c r="M54" s="65">
        <f t="shared" si="4"/>
        <v>10</v>
      </c>
      <c r="N54" s="65">
        <f t="shared" si="4"/>
        <v>10</v>
      </c>
      <c r="O54" s="65">
        <f t="shared" si="4"/>
        <v>6</v>
      </c>
      <c r="P54" s="65">
        <f t="shared" si="4"/>
        <v>6</v>
      </c>
      <c r="Q54" s="65">
        <f t="shared" si="4"/>
        <v>9</v>
      </c>
      <c r="R54" s="65">
        <f t="shared" si="4"/>
        <v>10</v>
      </c>
      <c r="S54" s="65">
        <f t="shared" si="4"/>
        <v>10</v>
      </c>
      <c r="T54" s="65">
        <f t="shared" si="4"/>
        <v>8</v>
      </c>
      <c r="U54" s="65">
        <f t="shared" si="4"/>
        <v>0</v>
      </c>
      <c r="V54" s="65">
        <f t="shared" si="4"/>
        <v>0</v>
      </c>
      <c r="W54" s="65">
        <f t="shared" si="4"/>
        <v>0</v>
      </c>
      <c r="X54" s="65">
        <f t="shared" si="4"/>
        <v>0</v>
      </c>
      <c r="Y54" s="65">
        <f t="shared" si="4"/>
        <v>0</v>
      </c>
      <c r="Z54" s="65">
        <f t="shared" si="4"/>
        <v>0</v>
      </c>
      <c r="AA54" s="65">
        <f t="shared" si="4"/>
        <v>0</v>
      </c>
      <c r="AB54" s="65">
        <f t="shared" si="4"/>
        <v>0</v>
      </c>
      <c r="AC54" s="65">
        <f t="shared" si="4"/>
        <v>0</v>
      </c>
      <c r="AD54" s="65">
        <f t="shared" si="4"/>
        <v>0</v>
      </c>
      <c r="AE54" s="65">
        <f t="shared" si="4"/>
        <v>0</v>
      </c>
      <c r="AF54" s="65">
        <f t="shared" si="4"/>
        <v>0</v>
      </c>
      <c r="AG54" s="65">
        <f t="shared" si="4"/>
        <v>0</v>
      </c>
      <c r="AH54" s="65">
        <f t="shared" si="4"/>
        <v>0</v>
      </c>
      <c r="AI54" s="106">
        <f t="shared" si="4"/>
        <v>0</v>
      </c>
      <c r="AJ54" s="106">
        <f t="shared" si="4"/>
        <v>0</v>
      </c>
      <c r="AK54" s="150">
        <f t="shared" si="4"/>
        <v>0</v>
      </c>
      <c r="AL54" s="150">
        <f t="shared" si="4"/>
        <v>0</v>
      </c>
      <c r="AM54" s="128">
        <f>AM56+AM64</f>
        <v>22</v>
      </c>
    </row>
    <row r="55" spans="2:40" ht="27" customHeight="1" x14ac:dyDescent="0.2">
      <c r="B55" s="327" t="s">
        <v>169</v>
      </c>
      <c r="C55" s="327" t="s">
        <v>115</v>
      </c>
      <c r="D55" s="327"/>
      <c r="E55" s="329">
        <f>SUM(E57:E62)</f>
        <v>20</v>
      </c>
      <c r="F55" s="327"/>
      <c r="G55" s="331">
        <f>SUM(G57:G62)</f>
        <v>700</v>
      </c>
      <c r="H55" s="93" t="s">
        <v>4</v>
      </c>
      <c r="I55" s="89">
        <f>I57+I59+I61</f>
        <v>0</v>
      </c>
      <c r="J55" s="89">
        <f t="shared" ref="J55:AM55" si="5">J57+J59+J61</f>
        <v>70</v>
      </c>
      <c r="K55" s="89">
        <f t="shared" si="5"/>
        <v>70</v>
      </c>
      <c r="L55" s="89">
        <f t="shared" si="5"/>
        <v>70</v>
      </c>
      <c r="M55" s="89">
        <f t="shared" si="5"/>
        <v>70</v>
      </c>
      <c r="N55" s="89">
        <f t="shared" si="5"/>
        <v>70</v>
      </c>
      <c r="O55" s="89">
        <f t="shared" si="5"/>
        <v>70</v>
      </c>
      <c r="P55" s="89">
        <f t="shared" si="5"/>
        <v>70</v>
      </c>
      <c r="Q55" s="89">
        <f t="shared" si="5"/>
        <v>70</v>
      </c>
      <c r="R55" s="89">
        <f t="shared" si="5"/>
        <v>70</v>
      </c>
      <c r="S55" s="89">
        <f t="shared" si="5"/>
        <v>70</v>
      </c>
      <c r="T55" s="89">
        <f t="shared" si="5"/>
        <v>0</v>
      </c>
      <c r="U55" s="89">
        <f t="shared" si="5"/>
        <v>0</v>
      </c>
      <c r="V55" s="89">
        <f t="shared" si="5"/>
        <v>0</v>
      </c>
      <c r="W55" s="89">
        <f t="shared" si="5"/>
        <v>0</v>
      </c>
      <c r="X55" s="89">
        <f t="shared" si="5"/>
        <v>0</v>
      </c>
      <c r="Y55" s="89">
        <f t="shared" si="5"/>
        <v>0</v>
      </c>
      <c r="Z55" s="89">
        <f t="shared" si="5"/>
        <v>0</v>
      </c>
      <c r="AA55" s="89">
        <f t="shared" si="5"/>
        <v>0</v>
      </c>
      <c r="AB55" s="89">
        <f t="shared" si="5"/>
        <v>0</v>
      </c>
      <c r="AC55" s="89">
        <f t="shared" si="5"/>
        <v>0</v>
      </c>
      <c r="AD55" s="89">
        <f t="shared" si="5"/>
        <v>0</v>
      </c>
      <c r="AE55" s="89">
        <f t="shared" si="5"/>
        <v>0</v>
      </c>
      <c r="AF55" s="89">
        <f t="shared" si="5"/>
        <v>0</v>
      </c>
      <c r="AG55" s="89">
        <f t="shared" si="5"/>
        <v>0</v>
      </c>
      <c r="AH55" s="89">
        <f t="shared" si="5"/>
        <v>0</v>
      </c>
      <c r="AI55" s="89">
        <f t="shared" si="5"/>
        <v>0</v>
      </c>
      <c r="AJ55" s="89">
        <f t="shared" si="5"/>
        <v>0</v>
      </c>
      <c r="AK55" s="89">
        <f t="shared" si="5"/>
        <v>0</v>
      </c>
      <c r="AL55" s="89">
        <f t="shared" si="5"/>
        <v>0</v>
      </c>
      <c r="AM55" s="89">
        <f t="shared" si="5"/>
        <v>700</v>
      </c>
      <c r="AN55" s="184">
        <f>SUM(I55:AL55)</f>
        <v>700</v>
      </c>
    </row>
    <row r="56" spans="2:40" ht="28.5" customHeight="1" x14ac:dyDescent="0.2">
      <c r="B56" s="328"/>
      <c r="C56" s="328"/>
      <c r="D56" s="328"/>
      <c r="E56" s="330"/>
      <c r="F56" s="328"/>
      <c r="G56" s="332"/>
      <c r="H56" s="93" t="s">
        <v>5</v>
      </c>
      <c r="I56" s="89">
        <f>I58+I60+I62</f>
        <v>0</v>
      </c>
      <c r="J56" s="89">
        <f t="shared" ref="J56:AM56" si="6">J58+J60+J62</f>
        <v>2</v>
      </c>
      <c r="K56" s="89">
        <f t="shared" si="6"/>
        <v>2</v>
      </c>
      <c r="L56" s="89">
        <f t="shared" si="6"/>
        <v>2</v>
      </c>
      <c r="M56" s="89">
        <f t="shared" si="6"/>
        <v>2</v>
      </c>
      <c r="N56" s="89">
        <f t="shared" si="6"/>
        <v>2</v>
      </c>
      <c r="O56" s="89">
        <f t="shared" si="6"/>
        <v>2</v>
      </c>
      <c r="P56" s="89">
        <f t="shared" si="6"/>
        <v>2</v>
      </c>
      <c r="Q56" s="89">
        <f t="shared" si="6"/>
        <v>2</v>
      </c>
      <c r="R56" s="89">
        <f t="shared" si="6"/>
        <v>2</v>
      </c>
      <c r="S56" s="89">
        <f t="shared" si="6"/>
        <v>2</v>
      </c>
      <c r="T56" s="89">
        <f t="shared" si="6"/>
        <v>0</v>
      </c>
      <c r="U56" s="89">
        <f t="shared" si="6"/>
        <v>0</v>
      </c>
      <c r="V56" s="89">
        <f t="shared" si="6"/>
        <v>0</v>
      </c>
      <c r="W56" s="89">
        <f t="shared" si="6"/>
        <v>0</v>
      </c>
      <c r="X56" s="89">
        <f t="shared" si="6"/>
        <v>0</v>
      </c>
      <c r="Y56" s="89">
        <f t="shared" si="6"/>
        <v>0</v>
      </c>
      <c r="Z56" s="89">
        <f t="shared" si="6"/>
        <v>0</v>
      </c>
      <c r="AA56" s="89">
        <f t="shared" si="6"/>
        <v>0</v>
      </c>
      <c r="AB56" s="89">
        <f t="shared" si="6"/>
        <v>0</v>
      </c>
      <c r="AC56" s="89">
        <f t="shared" si="6"/>
        <v>0</v>
      </c>
      <c r="AD56" s="89">
        <f t="shared" si="6"/>
        <v>0</v>
      </c>
      <c r="AE56" s="89">
        <f t="shared" si="6"/>
        <v>0</v>
      </c>
      <c r="AF56" s="89">
        <f t="shared" si="6"/>
        <v>0</v>
      </c>
      <c r="AG56" s="89">
        <f t="shared" si="6"/>
        <v>0</v>
      </c>
      <c r="AH56" s="89">
        <f t="shared" si="6"/>
        <v>0</v>
      </c>
      <c r="AI56" s="151">
        <f t="shared" si="6"/>
        <v>0</v>
      </c>
      <c r="AJ56" s="151">
        <f t="shared" si="6"/>
        <v>0</v>
      </c>
      <c r="AK56" s="151">
        <f t="shared" si="6"/>
        <v>0</v>
      </c>
      <c r="AL56" s="151">
        <f t="shared" ref="AL56" si="7">AL58+AL60+AL62</f>
        <v>0</v>
      </c>
      <c r="AM56" s="151">
        <f t="shared" si="6"/>
        <v>20</v>
      </c>
    </row>
    <row r="57" spans="2:40" ht="12.75" customHeight="1" x14ac:dyDescent="0.2">
      <c r="B57" s="261" t="s">
        <v>170</v>
      </c>
      <c r="C57" s="261" t="s">
        <v>57</v>
      </c>
      <c r="D57" s="240" t="s">
        <v>79</v>
      </c>
      <c r="E57" s="230">
        <v>20</v>
      </c>
      <c r="F57" s="224">
        <v>35</v>
      </c>
      <c r="G57" s="223">
        <f>F57*E57</f>
        <v>700</v>
      </c>
      <c r="H57" s="24" t="s">
        <v>4</v>
      </c>
      <c r="I57" s="102"/>
      <c r="J57" s="69">
        <v>70</v>
      </c>
      <c r="K57" s="69">
        <v>70</v>
      </c>
      <c r="L57" s="69">
        <v>70</v>
      </c>
      <c r="M57" s="69">
        <v>70</v>
      </c>
      <c r="N57" s="69">
        <v>70</v>
      </c>
      <c r="O57" s="69">
        <v>70</v>
      </c>
      <c r="P57" s="69">
        <v>70</v>
      </c>
      <c r="Q57" s="69">
        <v>70</v>
      </c>
      <c r="R57" s="69">
        <v>70</v>
      </c>
      <c r="S57" s="69">
        <v>70</v>
      </c>
      <c r="T57" s="99"/>
      <c r="U57" s="99"/>
      <c r="V57" s="99"/>
      <c r="W57" s="99"/>
      <c r="X57" s="99"/>
      <c r="Y57" s="99"/>
      <c r="Z57" s="99"/>
      <c r="AA57" s="99"/>
      <c r="AB57" s="99"/>
      <c r="AC57" s="99"/>
      <c r="AD57" s="99"/>
      <c r="AE57" s="99"/>
      <c r="AF57" s="99"/>
      <c r="AG57" s="99"/>
      <c r="AH57" s="99"/>
      <c r="AI57" s="147"/>
      <c r="AJ57" s="147"/>
      <c r="AK57" s="148"/>
      <c r="AL57" s="148"/>
      <c r="AM57" s="105">
        <f t="shared" ref="AM57:AM62" si="8">SUM(I57:AL57)</f>
        <v>700</v>
      </c>
    </row>
    <row r="58" spans="2:40" s="70" customFormat="1" ht="10.5" customHeight="1" x14ac:dyDescent="0.2">
      <c r="B58" s="262"/>
      <c r="C58" s="262"/>
      <c r="D58" s="240"/>
      <c r="E58" s="231"/>
      <c r="F58" s="225"/>
      <c r="G58" s="223"/>
      <c r="H58" s="24" t="s">
        <v>5</v>
      </c>
      <c r="I58" s="102"/>
      <c r="J58" s="121">
        <v>2</v>
      </c>
      <c r="K58" s="121">
        <v>2</v>
      </c>
      <c r="L58" s="121">
        <v>2</v>
      </c>
      <c r="M58" s="121">
        <v>2</v>
      </c>
      <c r="N58" s="121">
        <v>2</v>
      </c>
      <c r="O58" s="121">
        <v>2</v>
      </c>
      <c r="P58" s="121">
        <v>2</v>
      </c>
      <c r="Q58" s="121">
        <v>2</v>
      </c>
      <c r="R58" s="121">
        <v>2</v>
      </c>
      <c r="S58" s="121">
        <v>2</v>
      </c>
      <c r="T58" s="99"/>
      <c r="U58" s="99"/>
      <c r="V58" s="99"/>
      <c r="W58" s="99"/>
      <c r="X58" s="99"/>
      <c r="Y58" s="99"/>
      <c r="Z58" s="99"/>
      <c r="AA58" s="99"/>
      <c r="AB58" s="99"/>
      <c r="AC58" s="99"/>
      <c r="AD58" s="99"/>
      <c r="AE58" s="99"/>
      <c r="AF58" s="99"/>
      <c r="AG58" s="99"/>
      <c r="AH58" s="99"/>
      <c r="AI58" s="147"/>
      <c r="AJ58" s="147"/>
      <c r="AK58" s="148"/>
      <c r="AL58" s="148"/>
      <c r="AM58" s="123">
        <f t="shared" si="8"/>
        <v>20</v>
      </c>
    </row>
    <row r="59" spans="2:40" s="71" customFormat="1" ht="12.75" customHeight="1" x14ac:dyDescent="0.2">
      <c r="B59" s="261" t="s">
        <v>170</v>
      </c>
      <c r="C59" s="261"/>
      <c r="D59" s="240"/>
      <c r="E59" s="230"/>
      <c r="F59" s="223"/>
      <c r="G59" s="223"/>
      <c r="H59" s="24" t="s">
        <v>4</v>
      </c>
      <c r="I59" s="102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99"/>
      <c r="AD59" s="99"/>
      <c r="AE59" s="99"/>
      <c r="AF59" s="99"/>
      <c r="AG59" s="99"/>
      <c r="AH59" s="99"/>
      <c r="AI59" s="147"/>
      <c r="AJ59" s="147"/>
      <c r="AK59" s="148"/>
      <c r="AL59" s="148"/>
      <c r="AM59" s="105">
        <f t="shared" si="8"/>
        <v>0</v>
      </c>
    </row>
    <row r="60" spans="2:40" s="72" customFormat="1" ht="10.5" customHeight="1" x14ac:dyDescent="0.2">
      <c r="B60" s="262"/>
      <c r="C60" s="262"/>
      <c r="D60" s="240"/>
      <c r="E60" s="231"/>
      <c r="F60" s="225"/>
      <c r="G60" s="223"/>
      <c r="H60" s="24" t="s">
        <v>5</v>
      </c>
      <c r="I60" s="102"/>
      <c r="J60" s="121"/>
      <c r="K60" s="121"/>
      <c r="L60" s="121"/>
      <c r="M60" s="121"/>
      <c r="N60" s="121"/>
      <c r="O60" s="121"/>
      <c r="P60" s="121"/>
      <c r="Q60" s="121"/>
      <c r="R60" s="121"/>
      <c r="S60" s="119"/>
      <c r="T60" s="69"/>
      <c r="U60" s="121"/>
      <c r="V60" s="121"/>
      <c r="W60" s="121"/>
      <c r="X60" s="121"/>
      <c r="Y60" s="121"/>
      <c r="Z60" s="119"/>
      <c r="AA60" s="121"/>
      <c r="AB60" s="119"/>
      <c r="AC60" s="99"/>
      <c r="AD60" s="99"/>
      <c r="AE60" s="99"/>
      <c r="AF60" s="99"/>
      <c r="AG60" s="99"/>
      <c r="AH60" s="99"/>
      <c r="AI60" s="147"/>
      <c r="AJ60" s="147"/>
      <c r="AK60" s="148"/>
      <c r="AL60" s="148"/>
      <c r="AM60" s="123">
        <f t="shared" si="8"/>
        <v>0</v>
      </c>
    </row>
    <row r="61" spans="2:40" ht="13.5" customHeight="1" x14ac:dyDescent="0.2">
      <c r="B61" s="261" t="s">
        <v>170</v>
      </c>
      <c r="C61" s="261"/>
      <c r="D61" s="240"/>
      <c r="E61" s="230"/>
      <c r="F61" s="224"/>
      <c r="G61" s="223"/>
      <c r="H61" s="24" t="s">
        <v>4</v>
      </c>
      <c r="I61" s="102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99"/>
      <c r="U61" s="69"/>
      <c r="V61" s="69"/>
      <c r="W61" s="69"/>
      <c r="X61" s="99"/>
      <c r="Y61" s="99"/>
      <c r="Z61" s="69"/>
      <c r="AA61" s="69"/>
      <c r="AB61" s="99"/>
      <c r="AC61" s="99"/>
      <c r="AD61" s="99"/>
      <c r="AE61" s="99"/>
      <c r="AF61" s="99"/>
      <c r="AG61" s="99"/>
      <c r="AH61" s="99"/>
      <c r="AI61" s="147"/>
      <c r="AJ61" s="147"/>
      <c r="AK61" s="148"/>
      <c r="AL61" s="148"/>
      <c r="AM61" s="105">
        <f t="shared" si="8"/>
        <v>0</v>
      </c>
    </row>
    <row r="62" spans="2:40" s="70" customFormat="1" ht="10.5" customHeight="1" x14ac:dyDescent="0.2">
      <c r="B62" s="262"/>
      <c r="C62" s="262"/>
      <c r="D62" s="240"/>
      <c r="E62" s="231"/>
      <c r="F62" s="225"/>
      <c r="G62" s="223"/>
      <c r="H62" s="24" t="s">
        <v>5</v>
      </c>
      <c r="I62" s="102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99"/>
      <c r="U62" s="121"/>
      <c r="V62" s="121"/>
      <c r="W62" s="121"/>
      <c r="X62" s="99"/>
      <c r="Y62" s="99"/>
      <c r="Z62" s="121"/>
      <c r="AA62" s="121"/>
      <c r="AB62" s="99"/>
      <c r="AC62" s="99"/>
      <c r="AD62" s="99"/>
      <c r="AE62" s="99"/>
      <c r="AF62" s="99"/>
      <c r="AG62" s="99"/>
      <c r="AH62" s="99"/>
      <c r="AI62" s="147"/>
      <c r="AJ62" s="147"/>
      <c r="AK62" s="148"/>
      <c r="AL62" s="148"/>
      <c r="AM62" s="123">
        <f t="shared" si="8"/>
        <v>0</v>
      </c>
    </row>
    <row r="63" spans="2:40" ht="24.75" customHeight="1" x14ac:dyDescent="0.2">
      <c r="B63" s="327" t="s">
        <v>171</v>
      </c>
      <c r="C63" s="327" t="s">
        <v>118</v>
      </c>
      <c r="D63" s="327"/>
      <c r="E63" s="333">
        <f>SUM(E65:E72)</f>
        <v>2</v>
      </c>
      <c r="F63" s="327"/>
      <c r="G63" s="334">
        <f>SUM(G65:G72)</f>
        <v>400</v>
      </c>
      <c r="H63" s="93" t="s">
        <v>4</v>
      </c>
      <c r="I63" s="89">
        <f>I65+I67+I69+I71</f>
        <v>0</v>
      </c>
      <c r="J63" s="89">
        <f t="shared" ref="J63:AM63" si="9">J65+J67+J69+J71</f>
        <v>200</v>
      </c>
      <c r="K63" s="89">
        <f t="shared" si="9"/>
        <v>0</v>
      </c>
      <c r="L63" s="89">
        <f t="shared" si="9"/>
        <v>0</v>
      </c>
      <c r="M63" s="89">
        <f t="shared" si="9"/>
        <v>0</v>
      </c>
      <c r="N63" s="89">
        <f t="shared" si="9"/>
        <v>0</v>
      </c>
      <c r="O63" s="89">
        <f t="shared" si="9"/>
        <v>0</v>
      </c>
      <c r="P63" s="89">
        <f t="shared" si="9"/>
        <v>0</v>
      </c>
      <c r="Q63" s="89">
        <f t="shared" si="9"/>
        <v>200</v>
      </c>
      <c r="R63" s="89">
        <f t="shared" si="9"/>
        <v>0</v>
      </c>
      <c r="S63" s="89">
        <f t="shared" si="9"/>
        <v>0</v>
      </c>
      <c r="T63" s="89">
        <f t="shared" si="9"/>
        <v>0</v>
      </c>
      <c r="U63" s="89">
        <f t="shared" si="9"/>
        <v>0</v>
      </c>
      <c r="V63" s="89">
        <f t="shared" si="9"/>
        <v>0</v>
      </c>
      <c r="W63" s="89">
        <f t="shared" si="9"/>
        <v>0</v>
      </c>
      <c r="X63" s="89">
        <f t="shared" si="9"/>
        <v>0</v>
      </c>
      <c r="Y63" s="89">
        <f t="shared" si="9"/>
        <v>0</v>
      </c>
      <c r="Z63" s="89">
        <f t="shared" si="9"/>
        <v>0</v>
      </c>
      <c r="AA63" s="89">
        <f t="shared" si="9"/>
        <v>0</v>
      </c>
      <c r="AB63" s="89">
        <f t="shared" si="9"/>
        <v>0</v>
      </c>
      <c r="AC63" s="89">
        <f t="shared" si="9"/>
        <v>0</v>
      </c>
      <c r="AD63" s="89">
        <f t="shared" si="9"/>
        <v>0</v>
      </c>
      <c r="AE63" s="89">
        <f t="shared" si="9"/>
        <v>0</v>
      </c>
      <c r="AF63" s="89">
        <f t="shared" si="9"/>
        <v>0</v>
      </c>
      <c r="AG63" s="89">
        <f t="shared" si="9"/>
        <v>0</v>
      </c>
      <c r="AH63" s="89">
        <f t="shared" si="9"/>
        <v>0</v>
      </c>
      <c r="AI63" s="89">
        <f t="shared" si="9"/>
        <v>0</v>
      </c>
      <c r="AJ63" s="89">
        <f t="shared" si="9"/>
        <v>0</v>
      </c>
      <c r="AK63" s="89">
        <f t="shared" si="9"/>
        <v>0</v>
      </c>
      <c r="AL63" s="89">
        <f t="shared" si="9"/>
        <v>0</v>
      </c>
      <c r="AM63" s="89">
        <f t="shared" si="9"/>
        <v>400</v>
      </c>
      <c r="AN63" s="184">
        <f>SUM(I63:AL63)</f>
        <v>400</v>
      </c>
    </row>
    <row r="64" spans="2:40" ht="27.75" customHeight="1" x14ac:dyDescent="0.2">
      <c r="B64" s="328"/>
      <c r="C64" s="328"/>
      <c r="D64" s="328"/>
      <c r="E64" s="330"/>
      <c r="F64" s="328"/>
      <c r="G64" s="335"/>
      <c r="H64" s="93" t="s">
        <v>5</v>
      </c>
      <c r="I64" s="89">
        <f>I66+I68+I70+I72</f>
        <v>0</v>
      </c>
      <c r="J64" s="89">
        <f t="shared" ref="J64:AM64" si="10">J66+J68+J70+J72</f>
        <v>1</v>
      </c>
      <c r="K64" s="89">
        <f t="shared" si="10"/>
        <v>0</v>
      </c>
      <c r="L64" s="89">
        <f t="shared" si="10"/>
        <v>0</v>
      </c>
      <c r="M64" s="89">
        <f t="shared" si="10"/>
        <v>0</v>
      </c>
      <c r="N64" s="89">
        <f t="shared" si="10"/>
        <v>0</v>
      </c>
      <c r="O64" s="89">
        <f t="shared" si="10"/>
        <v>0</v>
      </c>
      <c r="P64" s="89">
        <f t="shared" si="10"/>
        <v>0</v>
      </c>
      <c r="Q64" s="89">
        <f t="shared" si="10"/>
        <v>1</v>
      </c>
      <c r="R64" s="89">
        <f t="shared" si="10"/>
        <v>0</v>
      </c>
      <c r="S64" s="89">
        <f t="shared" si="10"/>
        <v>0</v>
      </c>
      <c r="T64" s="89">
        <f t="shared" si="10"/>
        <v>0</v>
      </c>
      <c r="U64" s="89">
        <f t="shared" si="10"/>
        <v>0</v>
      </c>
      <c r="V64" s="89">
        <f t="shared" si="10"/>
        <v>0</v>
      </c>
      <c r="W64" s="89">
        <f t="shared" si="10"/>
        <v>0</v>
      </c>
      <c r="X64" s="89">
        <f t="shared" si="10"/>
        <v>0</v>
      </c>
      <c r="Y64" s="89">
        <f t="shared" si="10"/>
        <v>0</v>
      </c>
      <c r="Z64" s="89">
        <f t="shared" si="10"/>
        <v>0</v>
      </c>
      <c r="AA64" s="89">
        <f t="shared" si="10"/>
        <v>0</v>
      </c>
      <c r="AB64" s="89">
        <f t="shared" si="10"/>
        <v>0</v>
      </c>
      <c r="AC64" s="89">
        <f t="shared" si="10"/>
        <v>0</v>
      </c>
      <c r="AD64" s="89">
        <f t="shared" si="10"/>
        <v>0</v>
      </c>
      <c r="AE64" s="89">
        <f t="shared" si="10"/>
        <v>0</v>
      </c>
      <c r="AF64" s="89">
        <f t="shared" si="10"/>
        <v>0</v>
      </c>
      <c r="AG64" s="89">
        <f t="shared" si="10"/>
        <v>0</v>
      </c>
      <c r="AH64" s="89">
        <f t="shared" si="10"/>
        <v>0</v>
      </c>
      <c r="AI64" s="151">
        <f t="shared" si="10"/>
        <v>0</v>
      </c>
      <c r="AJ64" s="151">
        <f t="shared" si="10"/>
        <v>0</v>
      </c>
      <c r="AK64" s="151">
        <f t="shared" si="10"/>
        <v>0</v>
      </c>
      <c r="AL64" s="151">
        <f t="shared" ref="AL64" si="11">AL66+AL68+AL70+AL72</f>
        <v>0</v>
      </c>
      <c r="AM64" s="151">
        <f t="shared" si="10"/>
        <v>2</v>
      </c>
    </row>
    <row r="65" spans="2:40" s="71" customFormat="1" ht="13.5" customHeight="1" x14ac:dyDescent="0.2">
      <c r="B65" s="261" t="s">
        <v>172</v>
      </c>
      <c r="C65" s="261" t="s">
        <v>119</v>
      </c>
      <c r="D65" s="240" t="s">
        <v>54</v>
      </c>
      <c r="E65" s="300">
        <v>2</v>
      </c>
      <c r="F65" s="223">
        <v>200</v>
      </c>
      <c r="G65" s="223">
        <f>F65*E65</f>
        <v>400</v>
      </c>
      <c r="H65" s="24" t="s">
        <v>4</v>
      </c>
      <c r="I65" s="102"/>
      <c r="J65" s="69">
        <v>200</v>
      </c>
      <c r="K65" s="99"/>
      <c r="L65" s="99"/>
      <c r="M65" s="99"/>
      <c r="N65" s="99"/>
      <c r="O65" s="99"/>
      <c r="P65" s="99"/>
      <c r="Q65" s="69">
        <v>200</v>
      </c>
      <c r="R65" s="99"/>
      <c r="S65" s="99"/>
      <c r="T65" s="99"/>
      <c r="U65" s="99"/>
      <c r="V65" s="99"/>
      <c r="W65" s="99"/>
      <c r="X65" s="99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147"/>
      <c r="AJ65" s="147"/>
      <c r="AK65" s="148"/>
      <c r="AL65" s="148"/>
      <c r="AM65" s="105">
        <f t="shared" ref="AM65:AM72" si="12">SUM(I65:AL65)</f>
        <v>400</v>
      </c>
    </row>
    <row r="66" spans="2:40" s="72" customFormat="1" ht="14.25" customHeight="1" x14ac:dyDescent="0.2">
      <c r="B66" s="262"/>
      <c r="C66" s="262"/>
      <c r="D66" s="240"/>
      <c r="E66" s="300"/>
      <c r="F66" s="223"/>
      <c r="G66" s="223"/>
      <c r="H66" s="24" t="s">
        <v>5</v>
      </c>
      <c r="I66" s="102"/>
      <c r="J66" s="69">
        <v>1</v>
      </c>
      <c r="K66" s="99"/>
      <c r="L66" s="99"/>
      <c r="M66" s="99"/>
      <c r="N66" s="99"/>
      <c r="O66" s="99"/>
      <c r="P66" s="99"/>
      <c r="Q66" s="69">
        <v>1</v>
      </c>
      <c r="R66" s="99"/>
      <c r="S66" s="99"/>
      <c r="T66" s="99"/>
      <c r="U66" s="99"/>
      <c r="V66" s="99"/>
      <c r="W66" s="99"/>
      <c r="X66" s="99"/>
      <c r="Y66" s="99"/>
      <c r="Z66" s="99"/>
      <c r="AA66" s="99"/>
      <c r="AB66" s="99"/>
      <c r="AC66" s="99"/>
      <c r="AD66" s="99"/>
      <c r="AE66" s="99"/>
      <c r="AF66" s="99"/>
      <c r="AG66" s="99"/>
      <c r="AH66" s="99"/>
      <c r="AI66" s="147"/>
      <c r="AJ66" s="147"/>
      <c r="AK66" s="148"/>
      <c r="AL66" s="148"/>
      <c r="AM66" s="123">
        <f t="shared" si="12"/>
        <v>2</v>
      </c>
    </row>
    <row r="67" spans="2:40" ht="16.5" customHeight="1" x14ac:dyDescent="0.2">
      <c r="B67" s="261" t="s">
        <v>173</v>
      </c>
      <c r="C67" s="261"/>
      <c r="D67" s="240"/>
      <c r="E67" s="244"/>
      <c r="F67" s="223"/>
      <c r="G67" s="223"/>
      <c r="H67" s="24" t="s">
        <v>4</v>
      </c>
      <c r="I67" s="102"/>
      <c r="J67" s="69"/>
      <c r="K67" s="99"/>
      <c r="L67" s="99"/>
      <c r="M67" s="99"/>
      <c r="N67" s="99"/>
      <c r="O67" s="99"/>
      <c r="P67" s="99"/>
      <c r="Q67" s="69"/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99"/>
      <c r="AC67" s="99"/>
      <c r="AD67" s="99"/>
      <c r="AE67" s="99"/>
      <c r="AF67" s="99"/>
      <c r="AG67" s="99"/>
      <c r="AH67" s="99"/>
      <c r="AI67" s="147"/>
      <c r="AJ67" s="147"/>
      <c r="AK67" s="148"/>
      <c r="AL67" s="148"/>
      <c r="AM67" s="105">
        <f t="shared" si="12"/>
        <v>0</v>
      </c>
    </row>
    <row r="68" spans="2:40" s="70" customFormat="1" ht="15" customHeight="1" x14ac:dyDescent="0.2">
      <c r="B68" s="262"/>
      <c r="C68" s="262"/>
      <c r="D68" s="240"/>
      <c r="E68" s="244"/>
      <c r="F68" s="223"/>
      <c r="G68" s="223"/>
      <c r="H68" s="24" t="s">
        <v>5</v>
      </c>
      <c r="I68" s="102"/>
      <c r="J68" s="69"/>
      <c r="K68" s="99"/>
      <c r="L68" s="99"/>
      <c r="M68" s="99"/>
      <c r="N68" s="99"/>
      <c r="O68" s="99"/>
      <c r="P68" s="99"/>
      <c r="Q68" s="69"/>
      <c r="R68" s="99"/>
      <c r="S68" s="99"/>
      <c r="T68" s="99"/>
      <c r="U68" s="99"/>
      <c r="V68" s="99"/>
      <c r="W68" s="99"/>
      <c r="X68" s="99"/>
      <c r="Y68" s="99"/>
      <c r="Z68" s="99"/>
      <c r="AA68" s="99"/>
      <c r="AB68" s="99"/>
      <c r="AC68" s="99"/>
      <c r="AD68" s="99"/>
      <c r="AE68" s="99"/>
      <c r="AF68" s="99"/>
      <c r="AG68" s="99"/>
      <c r="AH68" s="99"/>
      <c r="AI68" s="147"/>
      <c r="AJ68" s="147"/>
      <c r="AK68" s="148"/>
      <c r="AL68" s="148"/>
      <c r="AM68" s="123">
        <f t="shared" si="12"/>
        <v>0</v>
      </c>
    </row>
    <row r="69" spans="2:40" s="71" customFormat="1" ht="15.75" customHeight="1" x14ac:dyDescent="0.2">
      <c r="B69" s="261" t="s">
        <v>174</v>
      </c>
      <c r="C69" s="261"/>
      <c r="D69" s="240"/>
      <c r="E69" s="244"/>
      <c r="F69" s="223"/>
      <c r="G69" s="223"/>
      <c r="H69" s="24" t="s">
        <v>4</v>
      </c>
      <c r="I69" s="102"/>
      <c r="J69" s="69"/>
      <c r="K69" s="99"/>
      <c r="L69" s="99"/>
      <c r="M69" s="99"/>
      <c r="N69" s="99"/>
      <c r="O69" s="99"/>
      <c r="P69" s="99"/>
      <c r="Q69" s="137"/>
      <c r="R69" s="99"/>
      <c r="S69" s="99"/>
      <c r="T69" s="99"/>
      <c r="U69" s="99"/>
      <c r="V69" s="99"/>
      <c r="W69" s="99"/>
      <c r="X69" s="99"/>
      <c r="Y69" s="99"/>
      <c r="Z69" s="99"/>
      <c r="AA69" s="99"/>
      <c r="AB69" s="99"/>
      <c r="AC69" s="99"/>
      <c r="AD69" s="99"/>
      <c r="AE69" s="99"/>
      <c r="AF69" s="99"/>
      <c r="AG69" s="99"/>
      <c r="AH69" s="99"/>
      <c r="AI69" s="147"/>
      <c r="AJ69" s="147"/>
      <c r="AK69" s="148"/>
      <c r="AL69" s="148"/>
      <c r="AM69" s="105">
        <f t="shared" si="12"/>
        <v>0</v>
      </c>
    </row>
    <row r="70" spans="2:40" s="72" customFormat="1" ht="14.25" customHeight="1" x14ac:dyDescent="0.2">
      <c r="B70" s="262"/>
      <c r="C70" s="262"/>
      <c r="D70" s="240"/>
      <c r="E70" s="244"/>
      <c r="F70" s="223"/>
      <c r="G70" s="223"/>
      <c r="H70" s="24" t="s">
        <v>5</v>
      </c>
      <c r="I70" s="102"/>
      <c r="J70" s="69"/>
      <c r="K70" s="99"/>
      <c r="L70" s="99"/>
      <c r="M70" s="99"/>
      <c r="N70" s="99"/>
      <c r="O70" s="99"/>
      <c r="P70" s="99"/>
      <c r="Q70" s="69"/>
      <c r="R70" s="99"/>
      <c r="S70" s="99"/>
      <c r="T70" s="99"/>
      <c r="U70" s="99"/>
      <c r="V70" s="99"/>
      <c r="W70" s="99"/>
      <c r="X70" s="99"/>
      <c r="Y70" s="99"/>
      <c r="Z70" s="99"/>
      <c r="AA70" s="99"/>
      <c r="AB70" s="99"/>
      <c r="AC70" s="99"/>
      <c r="AD70" s="99"/>
      <c r="AE70" s="99"/>
      <c r="AF70" s="99"/>
      <c r="AG70" s="99"/>
      <c r="AH70" s="99"/>
      <c r="AI70" s="147"/>
      <c r="AJ70" s="147"/>
      <c r="AK70" s="148"/>
      <c r="AL70" s="148"/>
      <c r="AM70" s="123">
        <f t="shared" si="12"/>
        <v>0</v>
      </c>
    </row>
    <row r="71" spans="2:40" ht="12" customHeight="1" x14ac:dyDescent="0.2">
      <c r="B71" s="261" t="s">
        <v>175</v>
      </c>
      <c r="C71" s="261"/>
      <c r="D71" s="240"/>
      <c r="E71" s="244"/>
      <c r="F71" s="223"/>
      <c r="G71" s="223"/>
      <c r="H71" s="24" t="s">
        <v>4</v>
      </c>
      <c r="I71" s="102"/>
      <c r="J71" s="99"/>
      <c r="K71" s="99"/>
      <c r="L71" s="99"/>
      <c r="M71" s="99"/>
      <c r="N71" s="99"/>
      <c r="O71" s="99"/>
      <c r="P71" s="99"/>
      <c r="Q71" s="69"/>
      <c r="R71" s="99"/>
      <c r="S71" s="99"/>
      <c r="T71" s="99"/>
      <c r="U71" s="99"/>
      <c r="V71" s="99"/>
      <c r="W71" s="99"/>
      <c r="X71" s="99"/>
      <c r="Y71" s="99"/>
      <c r="Z71" s="99"/>
      <c r="AA71" s="99"/>
      <c r="AB71" s="99"/>
      <c r="AC71" s="99"/>
      <c r="AD71" s="99"/>
      <c r="AE71" s="99"/>
      <c r="AF71" s="99"/>
      <c r="AG71" s="99"/>
      <c r="AH71" s="99"/>
      <c r="AI71" s="147"/>
      <c r="AJ71" s="147"/>
      <c r="AK71" s="148"/>
      <c r="AL71" s="148"/>
      <c r="AM71" s="105">
        <f t="shared" si="12"/>
        <v>0</v>
      </c>
    </row>
    <row r="72" spans="2:40" s="70" customFormat="1" ht="10.5" customHeight="1" x14ac:dyDescent="0.2">
      <c r="B72" s="262"/>
      <c r="C72" s="262"/>
      <c r="D72" s="240"/>
      <c r="E72" s="244"/>
      <c r="F72" s="223"/>
      <c r="G72" s="223"/>
      <c r="H72" s="24" t="s">
        <v>5</v>
      </c>
      <c r="I72" s="102"/>
      <c r="J72" s="99"/>
      <c r="K72" s="99"/>
      <c r="L72" s="99"/>
      <c r="M72" s="99"/>
      <c r="N72" s="99"/>
      <c r="O72" s="99"/>
      <c r="P72" s="99"/>
      <c r="Q72" s="69"/>
      <c r="R72" s="99"/>
      <c r="S72" s="99"/>
      <c r="T72" s="99"/>
      <c r="U72" s="99"/>
      <c r="V72" s="99"/>
      <c r="W72" s="99"/>
      <c r="X72" s="99"/>
      <c r="Y72" s="99"/>
      <c r="Z72" s="99"/>
      <c r="AA72" s="99"/>
      <c r="AB72" s="99"/>
      <c r="AC72" s="99"/>
      <c r="AD72" s="99"/>
      <c r="AE72" s="99"/>
      <c r="AF72" s="99"/>
      <c r="AG72" s="99"/>
      <c r="AH72" s="99"/>
      <c r="AI72" s="147"/>
      <c r="AJ72" s="147"/>
      <c r="AK72" s="148"/>
      <c r="AL72" s="148"/>
      <c r="AM72" s="123">
        <f t="shared" si="12"/>
        <v>0</v>
      </c>
    </row>
    <row r="73" spans="2:40" ht="12" customHeight="1" x14ac:dyDescent="0.2">
      <c r="B73" s="269">
        <v>1.3</v>
      </c>
      <c r="C73" s="269" t="s">
        <v>59</v>
      </c>
      <c r="D73" s="248"/>
      <c r="E73" s="245">
        <f>SUM(E75:E82)</f>
        <v>40</v>
      </c>
      <c r="F73" s="246"/>
      <c r="G73" s="246">
        <f>SUM(G75:G82)</f>
        <v>2040</v>
      </c>
      <c r="H73" s="10" t="s">
        <v>4</v>
      </c>
      <c r="I73" s="65">
        <f>I75+I77+I79+I81</f>
        <v>104</v>
      </c>
      <c r="J73" s="65">
        <f t="shared" ref="J73:AM73" si="13">J75+J77+J79+J81</f>
        <v>204</v>
      </c>
      <c r="K73" s="65">
        <f t="shared" si="13"/>
        <v>204</v>
      </c>
      <c r="L73" s="65">
        <f t="shared" si="13"/>
        <v>154</v>
      </c>
      <c r="M73" s="65">
        <f t="shared" si="13"/>
        <v>204</v>
      </c>
      <c r="N73" s="65">
        <f t="shared" si="13"/>
        <v>204</v>
      </c>
      <c r="O73" s="65">
        <f t="shared" si="13"/>
        <v>100</v>
      </c>
      <c r="P73" s="65">
        <f t="shared" si="13"/>
        <v>100</v>
      </c>
      <c r="Q73" s="65">
        <f t="shared" si="13"/>
        <v>154</v>
      </c>
      <c r="R73" s="65">
        <f t="shared" si="13"/>
        <v>204</v>
      </c>
      <c r="S73" s="65">
        <f t="shared" si="13"/>
        <v>204</v>
      </c>
      <c r="T73" s="65">
        <f t="shared" si="13"/>
        <v>204</v>
      </c>
      <c r="U73" s="65">
        <f t="shared" si="13"/>
        <v>0</v>
      </c>
      <c r="V73" s="65">
        <f t="shared" si="13"/>
        <v>0</v>
      </c>
      <c r="W73" s="65">
        <f t="shared" si="13"/>
        <v>0</v>
      </c>
      <c r="X73" s="65">
        <f t="shared" si="13"/>
        <v>0</v>
      </c>
      <c r="Y73" s="65">
        <f t="shared" si="13"/>
        <v>0</v>
      </c>
      <c r="Z73" s="65">
        <f t="shared" si="13"/>
        <v>0</v>
      </c>
      <c r="AA73" s="65">
        <f t="shared" si="13"/>
        <v>0</v>
      </c>
      <c r="AB73" s="65">
        <f t="shared" si="13"/>
        <v>0</v>
      </c>
      <c r="AC73" s="65">
        <f t="shared" si="13"/>
        <v>0</v>
      </c>
      <c r="AD73" s="65">
        <f t="shared" si="13"/>
        <v>0</v>
      </c>
      <c r="AE73" s="65">
        <f t="shared" si="13"/>
        <v>0</v>
      </c>
      <c r="AF73" s="65">
        <f t="shared" si="13"/>
        <v>0</v>
      </c>
      <c r="AG73" s="65">
        <f t="shared" si="13"/>
        <v>0</v>
      </c>
      <c r="AH73" s="65">
        <f t="shared" si="13"/>
        <v>0</v>
      </c>
      <c r="AI73" s="106">
        <f t="shared" si="13"/>
        <v>0</v>
      </c>
      <c r="AJ73" s="106">
        <f t="shared" si="13"/>
        <v>0</v>
      </c>
      <c r="AK73" s="106">
        <f t="shared" si="13"/>
        <v>0</v>
      </c>
      <c r="AL73" s="106">
        <f t="shared" ref="AL73" si="14">AL75+AL77+AL79+AL81</f>
        <v>0</v>
      </c>
      <c r="AM73" s="106">
        <f t="shared" si="13"/>
        <v>2040</v>
      </c>
      <c r="AN73" s="184">
        <f>SUM(I73:AL73)</f>
        <v>2040</v>
      </c>
    </row>
    <row r="74" spans="2:40" s="70" customFormat="1" ht="10.5" customHeight="1" x14ac:dyDescent="0.2">
      <c r="B74" s="270"/>
      <c r="C74" s="270"/>
      <c r="D74" s="248"/>
      <c r="E74" s="245"/>
      <c r="F74" s="246"/>
      <c r="G74" s="246"/>
      <c r="H74" s="10" t="s">
        <v>5</v>
      </c>
      <c r="I74" s="125">
        <f>I76+I78+I80+I82</f>
        <v>2</v>
      </c>
      <c r="J74" s="125">
        <f t="shared" ref="J74:AM74" si="15">J76+J78+J80+J82</f>
        <v>4</v>
      </c>
      <c r="K74" s="125">
        <f t="shared" si="15"/>
        <v>4</v>
      </c>
      <c r="L74" s="125">
        <f t="shared" si="15"/>
        <v>3</v>
      </c>
      <c r="M74" s="125">
        <f t="shared" si="15"/>
        <v>4</v>
      </c>
      <c r="N74" s="125">
        <f t="shared" si="15"/>
        <v>4</v>
      </c>
      <c r="O74" s="125">
        <f t="shared" si="15"/>
        <v>2</v>
      </c>
      <c r="P74" s="125">
        <f t="shared" si="15"/>
        <v>2</v>
      </c>
      <c r="Q74" s="125">
        <f t="shared" si="15"/>
        <v>3</v>
      </c>
      <c r="R74" s="125">
        <f t="shared" si="15"/>
        <v>4</v>
      </c>
      <c r="S74" s="125">
        <f t="shared" si="15"/>
        <v>4</v>
      </c>
      <c r="T74" s="125">
        <f t="shared" si="15"/>
        <v>4</v>
      </c>
      <c r="U74" s="125">
        <f t="shared" si="15"/>
        <v>0</v>
      </c>
      <c r="V74" s="125">
        <f t="shared" si="15"/>
        <v>0</v>
      </c>
      <c r="W74" s="125">
        <f t="shared" si="15"/>
        <v>0</v>
      </c>
      <c r="X74" s="125">
        <f t="shared" si="15"/>
        <v>0</v>
      </c>
      <c r="Y74" s="125">
        <f t="shared" si="15"/>
        <v>0</v>
      </c>
      <c r="Z74" s="125">
        <f t="shared" si="15"/>
        <v>0</v>
      </c>
      <c r="AA74" s="125">
        <f t="shared" si="15"/>
        <v>0</v>
      </c>
      <c r="AB74" s="125">
        <f t="shared" si="15"/>
        <v>0</v>
      </c>
      <c r="AC74" s="125">
        <f t="shared" si="15"/>
        <v>0</v>
      </c>
      <c r="AD74" s="125">
        <f t="shared" si="15"/>
        <v>0</v>
      </c>
      <c r="AE74" s="125">
        <f t="shared" si="15"/>
        <v>0</v>
      </c>
      <c r="AF74" s="125">
        <f t="shared" si="15"/>
        <v>0</v>
      </c>
      <c r="AG74" s="125">
        <f t="shared" si="15"/>
        <v>0</v>
      </c>
      <c r="AH74" s="125">
        <f t="shared" si="15"/>
        <v>0</v>
      </c>
      <c r="AI74" s="128">
        <f t="shared" si="15"/>
        <v>0</v>
      </c>
      <c r="AJ74" s="128">
        <f t="shared" si="15"/>
        <v>0</v>
      </c>
      <c r="AK74" s="128">
        <f t="shared" si="15"/>
        <v>0</v>
      </c>
      <c r="AL74" s="128">
        <f t="shared" ref="AL74" si="16">AL76+AL78+AL80+AL82</f>
        <v>0</v>
      </c>
      <c r="AM74" s="128">
        <f t="shared" si="15"/>
        <v>40</v>
      </c>
    </row>
    <row r="75" spans="2:40" s="73" customFormat="1" ht="14.25" customHeight="1" x14ac:dyDescent="0.2">
      <c r="B75" s="261" t="s">
        <v>176</v>
      </c>
      <c r="C75" s="261" t="s">
        <v>60</v>
      </c>
      <c r="D75" s="240" t="s">
        <v>81</v>
      </c>
      <c r="E75" s="244">
        <v>20</v>
      </c>
      <c r="F75" s="223">
        <v>50</v>
      </c>
      <c r="G75" s="223">
        <f>F75*E75</f>
        <v>1000</v>
      </c>
      <c r="H75" s="24" t="s">
        <v>4</v>
      </c>
      <c r="I75" s="126"/>
      <c r="J75" s="126">
        <v>100</v>
      </c>
      <c r="K75" s="126">
        <v>100</v>
      </c>
      <c r="L75" s="126">
        <v>50</v>
      </c>
      <c r="M75" s="126">
        <v>100</v>
      </c>
      <c r="N75" s="126">
        <v>100</v>
      </c>
      <c r="O75" s="126">
        <v>100</v>
      </c>
      <c r="P75" s="126">
        <v>100</v>
      </c>
      <c r="Q75" s="126">
        <v>50</v>
      </c>
      <c r="R75" s="126">
        <v>100</v>
      </c>
      <c r="S75" s="126">
        <v>100</v>
      </c>
      <c r="T75" s="126">
        <v>100</v>
      </c>
      <c r="U75" s="126"/>
      <c r="V75" s="102"/>
      <c r="W75" s="102"/>
      <c r="X75" s="102"/>
      <c r="Y75" s="102"/>
      <c r="Z75" s="102"/>
      <c r="AA75" s="102"/>
      <c r="AB75" s="102"/>
      <c r="AC75" s="102"/>
      <c r="AD75" s="102"/>
      <c r="AE75" s="102"/>
      <c r="AF75" s="102"/>
      <c r="AG75" s="102"/>
      <c r="AH75" s="102"/>
      <c r="AI75" s="152"/>
      <c r="AJ75" s="152"/>
      <c r="AK75" s="153"/>
      <c r="AL75" s="153"/>
      <c r="AM75" s="105">
        <f t="shared" ref="AM75:AM82" si="17">SUM(I75:AL75)</f>
        <v>1000</v>
      </c>
    </row>
    <row r="76" spans="2:40" s="72" customFormat="1" ht="10.5" customHeight="1" x14ac:dyDescent="0.2">
      <c r="B76" s="262"/>
      <c r="C76" s="262"/>
      <c r="D76" s="240"/>
      <c r="E76" s="244"/>
      <c r="F76" s="223"/>
      <c r="G76" s="223"/>
      <c r="H76" s="24" t="s">
        <v>5</v>
      </c>
      <c r="I76" s="138"/>
      <c r="J76" s="121">
        <v>2</v>
      </c>
      <c r="K76" s="121">
        <v>2</v>
      </c>
      <c r="L76" s="121">
        <v>1</v>
      </c>
      <c r="M76" s="121">
        <v>2</v>
      </c>
      <c r="N76" s="121">
        <v>2</v>
      </c>
      <c r="O76" s="138">
        <v>2</v>
      </c>
      <c r="P76" s="121">
        <v>2</v>
      </c>
      <c r="Q76" s="121">
        <v>1</v>
      </c>
      <c r="R76" s="121">
        <v>2</v>
      </c>
      <c r="S76" s="121">
        <v>2</v>
      </c>
      <c r="T76" s="121">
        <v>2</v>
      </c>
      <c r="U76" s="138"/>
      <c r="V76" s="130"/>
      <c r="W76" s="99"/>
      <c r="X76" s="99"/>
      <c r="Y76" s="99"/>
      <c r="Z76" s="99"/>
      <c r="AA76" s="99"/>
      <c r="AB76" s="99"/>
      <c r="AC76" s="99"/>
      <c r="AD76" s="99"/>
      <c r="AE76" s="99"/>
      <c r="AF76" s="99"/>
      <c r="AG76" s="99"/>
      <c r="AH76" s="99"/>
      <c r="AI76" s="147"/>
      <c r="AJ76" s="147"/>
      <c r="AK76" s="148"/>
      <c r="AL76" s="148"/>
      <c r="AM76" s="123">
        <f t="shared" si="17"/>
        <v>20</v>
      </c>
    </row>
    <row r="77" spans="2:40" ht="13.5" customHeight="1" x14ac:dyDescent="0.2">
      <c r="B77" s="261" t="s">
        <v>176</v>
      </c>
      <c r="C77" s="261" t="s">
        <v>122</v>
      </c>
      <c r="D77" s="240" t="s">
        <v>81</v>
      </c>
      <c r="E77" s="244">
        <v>20</v>
      </c>
      <c r="F77" s="224">
        <v>52</v>
      </c>
      <c r="G77" s="223">
        <f>F77*E77</f>
        <v>1040</v>
      </c>
      <c r="H77" s="24" t="s">
        <v>4</v>
      </c>
      <c r="I77" s="69">
        <v>104</v>
      </c>
      <c r="J77" s="126">
        <v>104</v>
      </c>
      <c r="K77" s="126">
        <v>104</v>
      </c>
      <c r="L77" s="126">
        <v>104</v>
      </c>
      <c r="M77" s="126">
        <v>104</v>
      </c>
      <c r="N77" s="126">
        <v>104</v>
      </c>
      <c r="O77" s="99"/>
      <c r="P77" s="69"/>
      <c r="Q77" s="69">
        <v>104</v>
      </c>
      <c r="R77" s="69">
        <v>104</v>
      </c>
      <c r="S77" s="69">
        <v>104</v>
      </c>
      <c r="T77" s="69">
        <v>104</v>
      </c>
      <c r="U77" s="99"/>
      <c r="V77" s="99"/>
      <c r="W77" s="99"/>
      <c r="X77" s="99"/>
      <c r="Y77" s="99"/>
      <c r="Z77" s="99"/>
      <c r="AA77" s="99"/>
      <c r="AB77" s="99"/>
      <c r="AC77" s="99"/>
      <c r="AD77" s="99"/>
      <c r="AE77" s="99"/>
      <c r="AF77" s="99"/>
      <c r="AG77" s="99"/>
      <c r="AH77" s="99"/>
      <c r="AI77" s="147"/>
      <c r="AJ77" s="147"/>
      <c r="AK77" s="148"/>
      <c r="AL77" s="148"/>
      <c r="AM77" s="105">
        <f t="shared" si="17"/>
        <v>1040</v>
      </c>
    </row>
    <row r="78" spans="2:40" s="70" customFormat="1" ht="10.5" customHeight="1" x14ac:dyDescent="0.2">
      <c r="B78" s="262"/>
      <c r="C78" s="262"/>
      <c r="D78" s="240"/>
      <c r="E78" s="244"/>
      <c r="F78" s="225"/>
      <c r="G78" s="223"/>
      <c r="H78" s="24" t="s">
        <v>5</v>
      </c>
      <c r="I78" s="121">
        <v>2</v>
      </c>
      <c r="J78" s="121">
        <v>2</v>
      </c>
      <c r="K78" s="121">
        <v>2</v>
      </c>
      <c r="L78" s="121">
        <v>2</v>
      </c>
      <c r="M78" s="121">
        <v>2</v>
      </c>
      <c r="N78" s="121">
        <v>2</v>
      </c>
      <c r="O78" s="130"/>
      <c r="P78" s="121"/>
      <c r="Q78" s="121">
        <v>2</v>
      </c>
      <c r="R78" s="121">
        <v>2</v>
      </c>
      <c r="S78" s="121">
        <v>2</v>
      </c>
      <c r="T78" s="121">
        <v>2</v>
      </c>
      <c r="U78" s="99"/>
      <c r="V78" s="99"/>
      <c r="W78" s="99"/>
      <c r="X78" s="99"/>
      <c r="Y78" s="99"/>
      <c r="Z78" s="99"/>
      <c r="AA78" s="99"/>
      <c r="AB78" s="99"/>
      <c r="AC78" s="99"/>
      <c r="AD78" s="99"/>
      <c r="AE78" s="99"/>
      <c r="AF78" s="99"/>
      <c r="AG78" s="99"/>
      <c r="AH78" s="99"/>
      <c r="AI78" s="147"/>
      <c r="AJ78" s="147"/>
      <c r="AK78" s="148"/>
      <c r="AL78" s="148"/>
      <c r="AM78" s="123">
        <f t="shared" si="17"/>
        <v>20</v>
      </c>
    </row>
    <row r="79" spans="2:40" s="71" customFormat="1" ht="10.5" customHeight="1" x14ac:dyDescent="0.2">
      <c r="B79" s="261" t="s">
        <v>176</v>
      </c>
      <c r="C79" s="261"/>
      <c r="D79" s="240"/>
      <c r="E79" s="230"/>
      <c r="F79" s="224"/>
      <c r="G79" s="223"/>
      <c r="H79" s="24" t="s">
        <v>4</v>
      </c>
      <c r="I79" s="102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99"/>
      <c r="Z79" s="99"/>
      <c r="AA79" s="99"/>
      <c r="AB79" s="99"/>
      <c r="AC79" s="99"/>
      <c r="AD79" s="99"/>
      <c r="AE79" s="99"/>
      <c r="AF79" s="99"/>
      <c r="AG79" s="99"/>
      <c r="AH79" s="99"/>
      <c r="AI79" s="147"/>
      <c r="AJ79" s="147"/>
      <c r="AK79" s="148"/>
      <c r="AL79" s="148"/>
      <c r="AM79" s="105">
        <f t="shared" si="17"/>
        <v>0</v>
      </c>
    </row>
    <row r="80" spans="2:40" s="72" customFormat="1" ht="10.5" customHeight="1" x14ac:dyDescent="0.2">
      <c r="B80" s="262"/>
      <c r="C80" s="262"/>
      <c r="D80" s="240"/>
      <c r="E80" s="231"/>
      <c r="F80" s="225"/>
      <c r="G80" s="223"/>
      <c r="H80" s="24" t="s">
        <v>5</v>
      </c>
      <c r="I80" s="138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99"/>
      <c r="V80" s="99"/>
      <c r="W80" s="99"/>
      <c r="X80" s="99"/>
      <c r="Y80" s="99"/>
      <c r="Z80" s="99"/>
      <c r="AA80" s="99"/>
      <c r="AB80" s="99"/>
      <c r="AC80" s="99"/>
      <c r="AD80" s="99"/>
      <c r="AE80" s="99"/>
      <c r="AF80" s="99"/>
      <c r="AG80" s="99"/>
      <c r="AH80" s="99"/>
      <c r="AI80" s="147"/>
      <c r="AJ80" s="147"/>
      <c r="AK80" s="148"/>
      <c r="AL80" s="148"/>
      <c r="AM80" s="123">
        <f t="shared" si="17"/>
        <v>0</v>
      </c>
    </row>
    <row r="81" spans="2:40" ht="10.5" customHeight="1" x14ac:dyDescent="0.2">
      <c r="B81" s="261" t="s">
        <v>176</v>
      </c>
      <c r="C81" s="261"/>
      <c r="D81" s="240"/>
      <c r="E81" s="230"/>
      <c r="F81" s="224"/>
      <c r="G81" s="223"/>
      <c r="H81" s="24" t="s">
        <v>4</v>
      </c>
      <c r="I81" s="139"/>
      <c r="J81" s="130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99"/>
      <c r="V81" s="99"/>
      <c r="W81" s="99"/>
      <c r="X81" s="99"/>
      <c r="Y81" s="99"/>
      <c r="Z81" s="99"/>
      <c r="AA81" s="99"/>
      <c r="AB81" s="99"/>
      <c r="AC81" s="99"/>
      <c r="AD81" s="99"/>
      <c r="AE81" s="99"/>
      <c r="AF81" s="99"/>
      <c r="AG81" s="99"/>
      <c r="AH81" s="99"/>
      <c r="AI81" s="147"/>
      <c r="AJ81" s="147"/>
      <c r="AK81" s="148"/>
      <c r="AL81" s="148"/>
      <c r="AM81" s="105">
        <f t="shared" si="17"/>
        <v>0</v>
      </c>
    </row>
    <row r="82" spans="2:40" s="70" customFormat="1" ht="10.5" customHeight="1" x14ac:dyDescent="0.2">
      <c r="B82" s="262"/>
      <c r="C82" s="262"/>
      <c r="D82" s="240"/>
      <c r="E82" s="231"/>
      <c r="F82" s="225"/>
      <c r="G82" s="223"/>
      <c r="H82" s="24" t="s">
        <v>5</v>
      </c>
      <c r="I82" s="138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99"/>
      <c r="V82" s="99"/>
      <c r="W82" s="99"/>
      <c r="X82" s="99"/>
      <c r="Y82" s="99"/>
      <c r="Z82" s="99"/>
      <c r="AA82" s="99"/>
      <c r="AB82" s="99"/>
      <c r="AC82" s="99"/>
      <c r="AD82" s="99"/>
      <c r="AE82" s="99"/>
      <c r="AF82" s="99"/>
      <c r="AG82" s="99"/>
      <c r="AH82" s="99"/>
      <c r="AI82" s="147"/>
      <c r="AJ82" s="147"/>
      <c r="AK82" s="148"/>
      <c r="AL82" s="148"/>
      <c r="AM82" s="123">
        <f t="shared" si="17"/>
        <v>0</v>
      </c>
    </row>
    <row r="83" spans="2:40" ht="15" customHeight="1" x14ac:dyDescent="0.2">
      <c r="B83" s="265">
        <v>2</v>
      </c>
      <c r="C83" s="265" t="s">
        <v>154</v>
      </c>
      <c r="D83" s="249" t="s">
        <v>65</v>
      </c>
      <c r="E83" s="250">
        <f>SUM(E85:E98)</f>
        <v>3</v>
      </c>
      <c r="F83" s="247"/>
      <c r="G83" s="247">
        <f>SUM(G85:G98)</f>
        <v>14500</v>
      </c>
      <c r="H83" s="31" t="s">
        <v>4</v>
      </c>
      <c r="I83" s="98">
        <f>I85+I87+I89+I91+I93+I95+I97</f>
        <v>0</v>
      </c>
      <c r="J83" s="98">
        <f t="shared" ref="J83:AM83" si="18">J85+J87+J89+J91+J93+J95+J97</f>
        <v>19570</v>
      </c>
      <c r="K83" s="98">
        <f t="shared" si="18"/>
        <v>0</v>
      </c>
      <c r="L83" s="98">
        <f t="shared" si="18"/>
        <v>0</v>
      </c>
      <c r="M83" s="98">
        <f t="shared" si="18"/>
        <v>0</v>
      </c>
      <c r="N83" s="98">
        <f t="shared" si="18"/>
        <v>0</v>
      </c>
      <c r="O83" s="98">
        <f t="shared" si="18"/>
        <v>6000</v>
      </c>
      <c r="P83" s="98">
        <f t="shared" si="18"/>
        <v>11500</v>
      </c>
      <c r="Q83" s="98">
        <f t="shared" si="18"/>
        <v>0</v>
      </c>
      <c r="R83" s="98">
        <f t="shared" si="18"/>
        <v>0</v>
      </c>
      <c r="S83" s="98">
        <f t="shared" si="18"/>
        <v>0</v>
      </c>
      <c r="T83" s="98">
        <f t="shared" si="18"/>
        <v>0</v>
      </c>
      <c r="U83" s="98">
        <f t="shared" si="18"/>
        <v>0</v>
      </c>
      <c r="V83" s="98">
        <f t="shared" si="18"/>
        <v>0</v>
      </c>
      <c r="W83" s="98">
        <f t="shared" si="18"/>
        <v>0</v>
      </c>
      <c r="X83" s="98">
        <f t="shared" si="18"/>
        <v>0</v>
      </c>
      <c r="Y83" s="98">
        <f t="shared" si="18"/>
        <v>0</v>
      </c>
      <c r="Z83" s="98">
        <f t="shared" si="18"/>
        <v>0</v>
      </c>
      <c r="AA83" s="98">
        <f t="shared" si="18"/>
        <v>0</v>
      </c>
      <c r="AB83" s="98">
        <f t="shared" si="18"/>
        <v>0</v>
      </c>
      <c r="AC83" s="98">
        <f t="shared" si="18"/>
        <v>0</v>
      </c>
      <c r="AD83" s="98">
        <f t="shared" si="18"/>
        <v>0</v>
      </c>
      <c r="AE83" s="98">
        <f t="shared" si="18"/>
        <v>0</v>
      </c>
      <c r="AF83" s="98">
        <f t="shared" si="18"/>
        <v>0</v>
      </c>
      <c r="AG83" s="98">
        <f t="shared" si="18"/>
        <v>0</v>
      </c>
      <c r="AH83" s="98">
        <f t="shared" si="18"/>
        <v>0</v>
      </c>
      <c r="AI83" s="98">
        <f t="shared" si="18"/>
        <v>0</v>
      </c>
      <c r="AJ83" s="98">
        <f t="shared" si="18"/>
        <v>0</v>
      </c>
      <c r="AK83" s="98">
        <f t="shared" si="18"/>
        <v>0</v>
      </c>
      <c r="AL83" s="98">
        <f t="shared" ref="AL83" si="19">AL85+AL87+AL89+AL91+AL93+AL95+AL97</f>
        <v>0</v>
      </c>
      <c r="AM83" s="98">
        <f t="shared" si="18"/>
        <v>37070</v>
      </c>
      <c r="AN83" s="184">
        <f>SUM(I83:AL83)</f>
        <v>37070</v>
      </c>
    </row>
    <row r="84" spans="2:40" ht="10.5" customHeight="1" x14ac:dyDescent="0.2">
      <c r="B84" s="266"/>
      <c r="C84" s="266"/>
      <c r="D84" s="249"/>
      <c r="E84" s="250"/>
      <c r="F84" s="247"/>
      <c r="G84" s="247"/>
      <c r="H84" s="31" t="s">
        <v>5</v>
      </c>
      <c r="I84" s="155">
        <f>I86+I88+I90+I92+I94+I96+I98</f>
        <v>0</v>
      </c>
      <c r="J84" s="155">
        <f t="shared" ref="J84:AM84" si="20">J86+J88+J90+J92+J94+J96+J98</f>
        <v>5</v>
      </c>
      <c r="K84" s="155">
        <f t="shared" si="20"/>
        <v>0</v>
      </c>
      <c r="L84" s="155">
        <f t="shared" si="20"/>
        <v>0</v>
      </c>
      <c r="M84" s="155">
        <f t="shared" si="20"/>
        <v>0</v>
      </c>
      <c r="N84" s="155">
        <f t="shared" si="20"/>
        <v>0</v>
      </c>
      <c r="O84" s="155">
        <f t="shared" si="20"/>
        <v>2</v>
      </c>
      <c r="P84" s="155">
        <f t="shared" si="20"/>
        <v>3</v>
      </c>
      <c r="Q84" s="155">
        <f t="shared" si="20"/>
        <v>0</v>
      </c>
      <c r="R84" s="155">
        <f t="shared" si="20"/>
        <v>0</v>
      </c>
      <c r="S84" s="155">
        <f t="shared" si="20"/>
        <v>0</v>
      </c>
      <c r="T84" s="155">
        <f t="shared" si="20"/>
        <v>0</v>
      </c>
      <c r="U84" s="155">
        <f t="shared" si="20"/>
        <v>0</v>
      </c>
      <c r="V84" s="155">
        <f t="shared" si="20"/>
        <v>0</v>
      </c>
      <c r="W84" s="155">
        <f t="shared" si="20"/>
        <v>0</v>
      </c>
      <c r="X84" s="155">
        <f t="shared" si="20"/>
        <v>0</v>
      </c>
      <c r="Y84" s="155">
        <f t="shared" si="20"/>
        <v>0</v>
      </c>
      <c r="Z84" s="155">
        <f t="shared" si="20"/>
        <v>0</v>
      </c>
      <c r="AA84" s="155">
        <f t="shared" si="20"/>
        <v>0</v>
      </c>
      <c r="AB84" s="155">
        <f t="shared" si="20"/>
        <v>0</v>
      </c>
      <c r="AC84" s="155">
        <f t="shared" si="20"/>
        <v>0</v>
      </c>
      <c r="AD84" s="155">
        <f t="shared" si="20"/>
        <v>0</v>
      </c>
      <c r="AE84" s="155">
        <f t="shared" si="20"/>
        <v>0</v>
      </c>
      <c r="AF84" s="155">
        <f t="shared" si="20"/>
        <v>0</v>
      </c>
      <c r="AG84" s="155">
        <f t="shared" si="20"/>
        <v>0</v>
      </c>
      <c r="AH84" s="155">
        <f t="shared" si="20"/>
        <v>0</v>
      </c>
      <c r="AI84" s="155">
        <f t="shared" si="20"/>
        <v>0</v>
      </c>
      <c r="AJ84" s="155">
        <f t="shared" si="20"/>
        <v>0</v>
      </c>
      <c r="AK84" s="155">
        <f t="shared" si="20"/>
        <v>0</v>
      </c>
      <c r="AL84" s="155">
        <f t="shared" ref="AL84" si="21">AL86+AL88+AL90+AL92+AL94+AL96+AL98</f>
        <v>0</v>
      </c>
      <c r="AM84" s="155">
        <f t="shared" si="20"/>
        <v>10</v>
      </c>
    </row>
    <row r="85" spans="2:40" s="71" customFormat="1" ht="10.5" customHeight="1" x14ac:dyDescent="0.2">
      <c r="B85" s="261" t="s">
        <v>40</v>
      </c>
      <c r="C85" s="261" t="s">
        <v>82</v>
      </c>
      <c r="D85" s="240" t="s">
        <v>54</v>
      </c>
      <c r="E85" s="244">
        <v>2</v>
      </c>
      <c r="F85" s="223">
        <v>3750</v>
      </c>
      <c r="G85" s="223">
        <f t="shared" ref="G85" si="22">E85*F85</f>
        <v>7500</v>
      </c>
      <c r="H85" s="24" t="s">
        <v>4</v>
      </c>
      <c r="I85" s="102"/>
      <c r="J85" s="69">
        <f>G85</f>
        <v>7500</v>
      </c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99"/>
      <c r="Z85" s="99"/>
      <c r="AA85" s="99"/>
      <c r="AB85" s="99"/>
      <c r="AC85" s="99"/>
      <c r="AD85" s="99"/>
      <c r="AE85" s="99"/>
      <c r="AF85" s="99"/>
      <c r="AG85" s="99"/>
      <c r="AH85" s="99"/>
      <c r="AI85" s="147"/>
      <c r="AJ85" s="147"/>
      <c r="AK85" s="148"/>
      <c r="AL85" s="148"/>
      <c r="AM85" s="105">
        <f t="shared" ref="AM85:AM98" si="23">SUM(I85:AL85)</f>
        <v>7500</v>
      </c>
    </row>
    <row r="86" spans="2:40" s="72" customFormat="1" ht="10.5" customHeight="1" x14ac:dyDescent="0.2">
      <c r="B86" s="262"/>
      <c r="C86" s="262"/>
      <c r="D86" s="240"/>
      <c r="E86" s="244"/>
      <c r="F86" s="223"/>
      <c r="G86" s="223"/>
      <c r="H86" s="24" t="s">
        <v>5</v>
      </c>
      <c r="I86" s="102"/>
      <c r="J86" s="121">
        <v>2</v>
      </c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99"/>
      <c r="Z86" s="99"/>
      <c r="AA86" s="99"/>
      <c r="AB86" s="99"/>
      <c r="AC86" s="99"/>
      <c r="AD86" s="99"/>
      <c r="AE86" s="99"/>
      <c r="AF86" s="99"/>
      <c r="AG86" s="99"/>
      <c r="AH86" s="99"/>
      <c r="AI86" s="147"/>
      <c r="AJ86" s="147"/>
      <c r="AK86" s="148"/>
      <c r="AL86" s="148"/>
      <c r="AM86" s="123">
        <f t="shared" si="23"/>
        <v>2</v>
      </c>
    </row>
    <row r="87" spans="2:40" ht="10.5" customHeight="1" x14ac:dyDescent="0.2">
      <c r="B87" s="261">
        <v>2.2000000000000002</v>
      </c>
      <c r="C87" s="261" t="s">
        <v>123</v>
      </c>
      <c r="D87" s="240" t="s">
        <v>54</v>
      </c>
      <c r="E87" s="244">
        <v>1</v>
      </c>
      <c r="F87" s="223">
        <v>7000</v>
      </c>
      <c r="G87" s="223">
        <f>E87*F87</f>
        <v>7000</v>
      </c>
      <c r="H87" s="24" t="s">
        <v>4</v>
      </c>
      <c r="I87" s="102"/>
      <c r="J87" s="69">
        <v>7000</v>
      </c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99"/>
      <c r="Z87" s="99"/>
      <c r="AA87" s="99"/>
      <c r="AB87" s="99"/>
      <c r="AC87" s="99"/>
      <c r="AD87" s="99"/>
      <c r="AE87" s="99"/>
      <c r="AF87" s="99"/>
      <c r="AG87" s="99"/>
      <c r="AH87" s="99"/>
      <c r="AI87" s="147"/>
      <c r="AJ87" s="147"/>
      <c r="AK87" s="148"/>
      <c r="AL87" s="148"/>
      <c r="AM87" s="105">
        <f t="shared" si="23"/>
        <v>7000</v>
      </c>
    </row>
    <row r="88" spans="2:40" s="70" customFormat="1" ht="10.5" customHeight="1" x14ac:dyDescent="0.2">
      <c r="B88" s="262"/>
      <c r="C88" s="262"/>
      <c r="D88" s="240"/>
      <c r="E88" s="244"/>
      <c r="F88" s="223"/>
      <c r="G88" s="223"/>
      <c r="H88" s="24" t="s">
        <v>5</v>
      </c>
      <c r="I88" s="102"/>
      <c r="J88" s="121">
        <v>1</v>
      </c>
      <c r="K88" s="99"/>
      <c r="L88" s="99"/>
      <c r="M88" s="99"/>
      <c r="N88" s="99"/>
      <c r="O88" s="69"/>
      <c r="P88" s="69"/>
      <c r="Q88" s="69"/>
      <c r="R88" s="99"/>
      <c r="S88" s="99"/>
      <c r="T88" s="99"/>
      <c r="U88" s="99"/>
      <c r="V88" s="99"/>
      <c r="W88" s="99"/>
      <c r="X88" s="99"/>
      <c r="Y88" s="99"/>
      <c r="Z88" s="99"/>
      <c r="AA88" s="99"/>
      <c r="AB88" s="99"/>
      <c r="AC88" s="99"/>
      <c r="AD88" s="99"/>
      <c r="AE88" s="99"/>
      <c r="AF88" s="99"/>
      <c r="AG88" s="99"/>
      <c r="AH88" s="99"/>
      <c r="AI88" s="147"/>
      <c r="AJ88" s="147"/>
      <c r="AK88" s="148"/>
      <c r="AL88" s="148"/>
      <c r="AM88" s="123">
        <f t="shared" si="23"/>
        <v>1</v>
      </c>
    </row>
    <row r="89" spans="2:40" s="71" customFormat="1" ht="10.5" customHeight="1" x14ac:dyDescent="0.2">
      <c r="B89" s="261">
        <v>2.2999999999999998</v>
      </c>
      <c r="C89" s="261"/>
      <c r="D89" s="240"/>
      <c r="E89" s="244"/>
      <c r="F89" s="223"/>
      <c r="G89" s="223"/>
      <c r="H89" s="24" t="s">
        <v>4</v>
      </c>
      <c r="I89" s="102"/>
      <c r="J89" s="126"/>
      <c r="K89" s="99"/>
      <c r="L89" s="99"/>
      <c r="M89" s="99"/>
      <c r="N89" s="99"/>
      <c r="O89" s="69"/>
      <c r="P89" s="69">
        <v>10000</v>
      </c>
      <c r="Q89" s="69"/>
      <c r="R89" s="99"/>
      <c r="S89" s="99"/>
      <c r="T89" s="99"/>
      <c r="U89" s="99"/>
      <c r="V89" s="99"/>
      <c r="W89" s="99"/>
      <c r="X89" s="99"/>
      <c r="Y89" s="99"/>
      <c r="Z89" s="99"/>
      <c r="AA89" s="99"/>
      <c r="AB89" s="99"/>
      <c r="AC89" s="99"/>
      <c r="AD89" s="99"/>
      <c r="AE89" s="99"/>
      <c r="AF89" s="99"/>
      <c r="AG89" s="99"/>
      <c r="AH89" s="99"/>
      <c r="AI89" s="147"/>
      <c r="AJ89" s="147"/>
      <c r="AK89" s="148"/>
      <c r="AL89" s="148"/>
      <c r="AM89" s="105">
        <f t="shared" si="23"/>
        <v>10000</v>
      </c>
    </row>
    <row r="90" spans="2:40" s="72" customFormat="1" ht="10.5" customHeight="1" x14ac:dyDescent="0.2">
      <c r="B90" s="262"/>
      <c r="C90" s="262"/>
      <c r="D90" s="240"/>
      <c r="E90" s="244"/>
      <c r="F90" s="223"/>
      <c r="G90" s="223"/>
      <c r="H90" s="24" t="s">
        <v>5</v>
      </c>
      <c r="I90" s="102"/>
      <c r="J90" s="126"/>
      <c r="K90" s="99"/>
      <c r="L90" s="99"/>
      <c r="M90" s="99"/>
      <c r="N90" s="99"/>
      <c r="O90" s="69"/>
      <c r="P90" s="121">
        <v>1</v>
      </c>
      <c r="Q90" s="69"/>
      <c r="R90" s="99"/>
      <c r="S90" s="99"/>
      <c r="T90" s="99"/>
      <c r="U90" s="99"/>
      <c r="V90" s="99"/>
      <c r="W90" s="99"/>
      <c r="X90" s="99"/>
      <c r="Y90" s="99"/>
      <c r="Z90" s="99"/>
      <c r="AA90" s="99"/>
      <c r="AB90" s="99"/>
      <c r="AC90" s="99"/>
      <c r="AD90" s="99"/>
      <c r="AE90" s="99"/>
      <c r="AF90" s="99"/>
      <c r="AG90" s="99"/>
      <c r="AH90" s="99"/>
      <c r="AI90" s="147"/>
      <c r="AJ90" s="147"/>
      <c r="AK90" s="148"/>
      <c r="AL90" s="148"/>
      <c r="AM90" s="123">
        <f t="shared" si="23"/>
        <v>1</v>
      </c>
    </row>
    <row r="91" spans="2:40" ht="10.5" customHeight="1" x14ac:dyDescent="0.2">
      <c r="B91" s="261">
        <v>2.4</v>
      </c>
      <c r="C91" s="261"/>
      <c r="D91" s="240"/>
      <c r="E91" s="244"/>
      <c r="F91" s="223"/>
      <c r="G91" s="223"/>
      <c r="H91" s="24" t="s">
        <v>4</v>
      </c>
      <c r="I91" s="102"/>
      <c r="J91" s="126"/>
      <c r="K91" s="99"/>
      <c r="L91" s="99"/>
      <c r="M91" s="99"/>
      <c r="N91" s="99"/>
      <c r="O91" s="69">
        <v>6000</v>
      </c>
      <c r="P91" s="69"/>
      <c r="Q91" s="69"/>
      <c r="R91" s="99"/>
      <c r="S91" s="99"/>
      <c r="T91" s="99"/>
      <c r="U91" s="99"/>
      <c r="V91" s="99"/>
      <c r="W91" s="99"/>
      <c r="X91" s="99"/>
      <c r="Y91" s="99"/>
      <c r="Z91" s="99"/>
      <c r="AA91" s="99"/>
      <c r="AB91" s="99"/>
      <c r="AC91" s="99"/>
      <c r="AD91" s="99"/>
      <c r="AE91" s="99"/>
      <c r="AF91" s="99"/>
      <c r="AG91" s="99"/>
      <c r="AH91" s="99"/>
      <c r="AI91" s="147"/>
      <c r="AJ91" s="147"/>
      <c r="AK91" s="148"/>
      <c r="AL91" s="148"/>
      <c r="AM91" s="105">
        <f t="shared" si="23"/>
        <v>6000</v>
      </c>
    </row>
    <row r="92" spans="2:40" s="70" customFormat="1" ht="10.5" customHeight="1" x14ac:dyDescent="0.2">
      <c r="B92" s="262"/>
      <c r="C92" s="262"/>
      <c r="D92" s="240"/>
      <c r="E92" s="244"/>
      <c r="F92" s="223"/>
      <c r="G92" s="223"/>
      <c r="H92" s="24" t="s">
        <v>5</v>
      </c>
      <c r="I92" s="102"/>
      <c r="J92" s="126"/>
      <c r="K92" s="99"/>
      <c r="L92" s="99"/>
      <c r="M92" s="99"/>
      <c r="N92" s="99"/>
      <c r="O92" s="121">
        <v>2</v>
      </c>
      <c r="P92" s="69"/>
      <c r="Q92" s="69"/>
      <c r="R92" s="99"/>
      <c r="S92" s="99"/>
      <c r="T92" s="99"/>
      <c r="U92" s="99"/>
      <c r="V92" s="99"/>
      <c r="W92" s="99"/>
      <c r="X92" s="99"/>
      <c r="Y92" s="99"/>
      <c r="Z92" s="99"/>
      <c r="AA92" s="99"/>
      <c r="AB92" s="99"/>
      <c r="AC92" s="99"/>
      <c r="AD92" s="99"/>
      <c r="AE92" s="99"/>
      <c r="AF92" s="99"/>
      <c r="AG92" s="99"/>
      <c r="AH92" s="99"/>
      <c r="AI92" s="147"/>
      <c r="AJ92" s="147"/>
      <c r="AK92" s="148"/>
      <c r="AL92" s="148"/>
      <c r="AM92" s="123">
        <f t="shared" si="23"/>
        <v>2</v>
      </c>
    </row>
    <row r="93" spans="2:40" s="71" customFormat="1" ht="10.5" customHeight="1" x14ac:dyDescent="0.2">
      <c r="B93" s="261">
        <v>2.5</v>
      </c>
      <c r="C93" s="261"/>
      <c r="D93" s="240"/>
      <c r="E93" s="244"/>
      <c r="F93" s="244"/>
      <c r="G93" s="223"/>
      <c r="H93" s="24" t="s">
        <v>4</v>
      </c>
      <c r="I93" s="102"/>
      <c r="J93" s="126"/>
      <c r="K93" s="102"/>
      <c r="L93" s="102"/>
      <c r="M93" s="102"/>
      <c r="N93" s="102"/>
      <c r="O93" s="69"/>
      <c r="P93" s="69">
        <v>1500</v>
      </c>
      <c r="Q93" s="69"/>
      <c r="R93" s="99"/>
      <c r="S93" s="99"/>
      <c r="T93" s="99"/>
      <c r="U93" s="99"/>
      <c r="V93" s="99"/>
      <c r="W93" s="99"/>
      <c r="X93" s="99"/>
      <c r="Y93" s="99"/>
      <c r="Z93" s="99"/>
      <c r="AA93" s="99"/>
      <c r="AB93" s="99"/>
      <c r="AC93" s="99"/>
      <c r="AD93" s="99"/>
      <c r="AE93" s="99"/>
      <c r="AF93" s="99"/>
      <c r="AG93" s="99"/>
      <c r="AH93" s="99"/>
      <c r="AI93" s="147"/>
      <c r="AJ93" s="147"/>
      <c r="AK93" s="148"/>
      <c r="AL93" s="148"/>
      <c r="AM93" s="105">
        <f t="shared" si="23"/>
        <v>1500</v>
      </c>
    </row>
    <row r="94" spans="2:40" s="72" customFormat="1" ht="10.5" customHeight="1" x14ac:dyDescent="0.2">
      <c r="B94" s="262"/>
      <c r="C94" s="262"/>
      <c r="D94" s="240"/>
      <c r="E94" s="244"/>
      <c r="F94" s="244"/>
      <c r="G94" s="223"/>
      <c r="H94" s="24" t="s">
        <v>5</v>
      </c>
      <c r="I94" s="102"/>
      <c r="J94" s="126"/>
      <c r="K94" s="102"/>
      <c r="L94" s="102"/>
      <c r="M94" s="102"/>
      <c r="N94" s="102"/>
      <c r="O94" s="69"/>
      <c r="P94" s="121">
        <v>2</v>
      </c>
      <c r="Q94" s="69"/>
      <c r="R94" s="99"/>
      <c r="S94" s="99"/>
      <c r="T94" s="99"/>
      <c r="U94" s="99"/>
      <c r="V94" s="99"/>
      <c r="W94" s="99"/>
      <c r="X94" s="99"/>
      <c r="Y94" s="99"/>
      <c r="Z94" s="99"/>
      <c r="AA94" s="99"/>
      <c r="AB94" s="99"/>
      <c r="AC94" s="99"/>
      <c r="AD94" s="99"/>
      <c r="AE94" s="99"/>
      <c r="AF94" s="99"/>
      <c r="AG94" s="99"/>
      <c r="AH94" s="99"/>
      <c r="AI94" s="147"/>
      <c r="AJ94" s="147"/>
      <c r="AK94" s="148"/>
      <c r="AL94" s="148"/>
      <c r="AM94" s="123">
        <f t="shared" si="23"/>
        <v>2</v>
      </c>
    </row>
    <row r="95" spans="2:40" ht="10.5" customHeight="1" x14ac:dyDescent="0.2">
      <c r="B95" s="261">
        <v>2.6</v>
      </c>
      <c r="C95" s="259"/>
      <c r="D95" s="240"/>
      <c r="E95" s="244"/>
      <c r="F95" s="223"/>
      <c r="G95" s="223"/>
      <c r="H95" s="24" t="s">
        <v>4</v>
      </c>
      <c r="I95" s="102"/>
      <c r="J95" s="69">
        <f>G95</f>
        <v>0</v>
      </c>
      <c r="K95" s="99"/>
      <c r="L95" s="99"/>
      <c r="M95" s="99"/>
      <c r="N95" s="99"/>
      <c r="O95" s="69"/>
      <c r="P95" s="69"/>
      <c r="Q95" s="69"/>
      <c r="R95" s="99"/>
      <c r="S95" s="99"/>
      <c r="T95" s="99"/>
      <c r="U95" s="99"/>
      <c r="V95" s="99"/>
      <c r="W95" s="99"/>
      <c r="X95" s="99"/>
      <c r="Y95" s="99"/>
      <c r="Z95" s="99"/>
      <c r="AA95" s="99"/>
      <c r="AB95" s="99"/>
      <c r="AC95" s="99"/>
      <c r="AD95" s="99"/>
      <c r="AE95" s="99"/>
      <c r="AF95" s="99"/>
      <c r="AG95" s="99"/>
      <c r="AH95" s="99"/>
      <c r="AI95" s="147"/>
      <c r="AJ95" s="147"/>
      <c r="AK95" s="148"/>
      <c r="AL95" s="148"/>
      <c r="AM95" s="105">
        <f t="shared" si="23"/>
        <v>0</v>
      </c>
    </row>
    <row r="96" spans="2:40" s="70" customFormat="1" ht="10.5" customHeight="1" x14ac:dyDescent="0.2">
      <c r="B96" s="262"/>
      <c r="C96" s="260"/>
      <c r="D96" s="240"/>
      <c r="E96" s="244"/>
      <c r="F96" s="223"/>
      <c r="G96" s="223"/>
      <c r="H96" s="24" t="s">
        <v>5</v>
      </c>
      <c r="I96" s="102"/>
      <c r="J96" s="69">
        <v>1</v>
      </c>
      <c r="K96" s="99"/>
      <c r="L96" s="99"/>
      <c r="M96" s="99"/>
      <c r="N96" s="99"/>
      <c r="O96" s="69"/>
      <c r="P96" s="69"/>
      <c r="Q96" s="69"/>
      <c r="R96" s="99"/>
      <c r="S96" s="99"/>
      <c r="T96" s="99"/>
      <c r="U96" s="99"/>
      <c r="V96" s="99"/>
      <c r="W96" s="99"/>
      <c r="X96" s="99"/>
      <c r="Y96" s="99"/>
      <c r="Z96" s="99"/>
      <c r="AA96" s="99"/>
      <c r="AB96" s="99"/>
      <c r="AC96" s="99"/>
      <c r="AD96" s="99"/>
      <c r="AE96" s="99"/>
      <c r="AF96" s="99"/>
      <c r="AG96" s="99"/>
      <c r="AH96" s="99"/>
      <c r="AI96" s="147"/>
      <c r="AJ96" s="147"/>
      <c r="AK96" s="148"/>
      <c r="AL96" s="148"/>
      <c r="AM96" s="123">
        <f t="shared" si="23"/>
        <v>1</v>
      </c>
    </row>
    <row r="97" spans="2:40" ht="10.5" customHeight="1" x14ac:dyDescent="0.2">
      <c r="B97" s="20"/>
      <c r="C97" s="261"/>
      <c r="D97" s="228"/>
      <c r="E97" s="230"/>
      <c r="F97" s="224"/>
      <c r="G97" s="223"/>
      <c r="H97" s="24" t="s">
        <v>4</v>
      </c>
      <c r="I97" s="126"/>
      <c r="J97" s="69">
        <v>5070</v>
      </c>
      <c r="K97" s="99"/>
      <c r="L97" s="99"/>
      <c r="M97" s="99"/>
      <c r="N97" s="99"/>
      <c r="O97" s="99"/>
      <c r="P97" s="99"/>
      <c r="Q97" s="99"/>
      <c r="R97" s="99"/>
      <c r="S97" s="99"/>
      <c r="T97" s="99"/>
      <c r="U97" s="99"/>
      <c r="V97" s="99"/>
      <c r="W97" s="99"/>
      <c r="X97" s="99"/>
      <c r="Y97" s="99"/>
      <c r="Z97" s="99"/>
      <c r="AA97" s="99"/>
      <c r="AB97" s="99"/>
      <c r="AC97" s="99"/>
      <c r="AD97" s="99"/>
      <c r="AE97" s="99"/>
      <c r="AF97" s="99"/>
      <c r="AG97" s="99"/>
      <c r="AH97" s="99"/>
      <c r="AI97" s="147"/>
      <c r="AJ97" s="147"/>
      <c r="AK97" s="148"/>
      <c r="AL97" s="148"/>
      <c r="AM97" s="105">
        <f t="shared" si="23"/>
        <v>5070</v>
      </c>
    </row>
    <row r="98" spans="2:40" s="70" customFormat="1" ht="10.5" customHeight="1" x14ac:dyDescent="0.2">
      <c r="B98" s="156">
        <v>2.7</v>
      </c>
      <c r="C98" s="271"/>
      <c r="D98" s="229"/>
      <c r="E98" s="231"/>
      <c r="F98" s="225"/>
      <c r="G98" s="223"/>
      <c r="H98" s="24" t="s">
        <v>5</v>
      </c>
      <c r="I98" s="126"/>
      <c r="J98" s="69">
        <v>1</v>
      </c>
      <c r="K98" s="99"/>
      <c r="L98" s="99"/>
      <c r="M98" s="99"/>
      <c r="N98" s="99"/>
      <c r="O98" s="99"/>
      <c r="P98" s="99"/>
      <c r="Q98" s="99"/>
      <c r="R98" s="99"/>
      <c r="S98" s="99"/>
      <c r="T98" s="99"/>
      <c r="U98" s="99"/>
      <c r="V98" s="99"/>
      <c r="W98" s="99"/>
      <c r="X98" s="99"/>
      <c r="Y98" s="99"/>
      <c r="Z98" s="99"/>
      <c r="AA98" s="99"/>
      <c r="AB98" s="99"/>
      <c r="AC98" s="99"/>
      <c r="AD98" s="99"/>
      <c r="AE98" s="99"/>
      <c r="AF98" s="99"/>
      <c r="AG98" s="99"/>
      <c r="AH98" s="99"/>
      <c r="AI98" s="147"/>
      <c r="AJ98" s="147"/>
      <c r="AK98" s="148"/>
      <c r="AL98" s="148"/>
      <c r="AM98" s="123">
        <f t="shared" si="23"/>
        <v>1</v>
      </c>
    </row>
    <row r="99" spans="2:40" x14ac:dyDescent="0.2">
      <c r="B99" s="273">
        <v>3</v>
      </c>
      <c r="C99" s="323" t="s">
        <v>153</v>
      </c>
      <c r="D99" s="241" t="s">
        <v>65</v>
      </c>
      <c r="E99" s="232">
        <f>SUM(E101:E148)</f>
        <v>4</v>
      </c>
      <c r="F99" s="234"/>
      <c r="G99" s="234">
        <f>SUM(G101:G148)</f>
        <v>141</v>
      </c>
      <c r="H99" s="31" t="s">
        <v>4</v>
      </c>
      <c r="I99" s="98">
        <f>I101+I103+I105+I107+I109+I111+I113+I115+I117+I119+I121+I123+I125+I127+I129+I131+I133+I135+I137+I139+I141+I143+I145+I147</f>
        <v>706</v>
      </c>
      <c r="J99" s="98">
        <f t="shared" ref="J99:AM99" si="24">J101+J103+J105+J107+J109+J111+J113+J115+J117+J119+J121+J123+J125+J127+J129+J131+J133+J135+J137+J139+J141+J143+J145+J147</f>
        <v>929</v>
      </c>
      <c r="K99" s="98">
        <f t="shared" si="24"/>
        <v>0</v>
      </c>
      <c r="L99" s="98">
        <f t="shared" si="24"/>
        <v>0</v>
      </c>
      <c r="M99" s="98">
        <f t="shared" si="24"/>
        <v>107</v>
      </c>
      <c r="N99" s="98">
        <f t="shared" si="24"/>
        <v>114</v>
      </c>
      <c r="O99" s="98">
        <f t="shared" si="24"/>
        <v>1664</v>
      </c>
      <c r="P99" s="98">
        <f t="shared" si="24"/>
        <v>1400</v>
      </c>
      <c r="Q99" s="98">
        <f t="shared" si="24"/>
        <v>0</v>
      </c>
      <c r="R99" s="98">
        <f t="shared" si="24"/>
        <v>8000</v>
      </c>
      <c r="S99" s="98">
        <f t="shared" si="24"/>
        <v>2000</v>
      </c>
      <c r="T99" s="98">
        <f t="shared" si="24"/>
        <v>1000</v>
      </c>
      <c r="U99" s="98">
        <f t="shared" si="24"/>
        <v>0</v>
      </c>
      <c r="V99" s="98">
        <f t="shared" si="24"/>
        <v>0</v>
      </c>
      <c r="W99" s="98">
        <f t="shared" si="24"/>
        <v>0</v>
      </c>
      <c r="X99" s="98">
        <f t="shared" si="24"/>
        <v>0</v>
      </c>
      <c r="Y99" s="98">
        <f t="shared" si="24"/>
        <v>0</v>
      </c>
      <c r="Z99" s="98">
        <f t="shared" si="24"/>
        <v>0</v>
      </c>
      <c r="AA99" s="98">
        <f t="shared" si="24"/>
        <v>0</v>
      </c>
      <c r="AB99" s="98">
        <f t="shared" si="24"/>
        <v>0</v>
      </c>
      <c r="AC99" s="98">
        <f t="shared" si="24"/>
        <v>0</v>
      </c>
      <c r="AD99" s="98">
        <f t="shared" si="24"/>
        <v>0</v>
      </c>
      <c r="AE99" s="98">
        <f t="shared" si="24"/>
        <v>0</v>
      </c>
      <c r="AF99" s="98">
        <f t="shared" si="24"/>
        <v>0</v>
      </c>
      <c r="AG99" s="98">
        <f t="shared" si="24"/>
        <v>0</v>
      </c>
      <c r="AH99" s="98">
        <f t="shared" si="24"/>
        <v>0</v>
      </c>
      <c r="AI99" s="98">
        <f t="shared" si="24"/>
        <v>0</v>
      </c>
      <c r="AJ99" s="98">
        <f t="shared" si="24"/>
        <v>0</v>
      </c>
      <c r="AK99" s="98">
        <f t="shared" si="24"/>
        <v>0</v>
      </c>
      <c r="AL99" s="98">
        <f t="shared" ref="AL99" si="25">AL101+AL103+AL105+AL107+AL109+AL111+AL113+AL115+AL117+AL119+AL121+AL123+AL125+AL127+AL129+AL131+AL133+AL135+AL137+AL139+AL141+AL143+AL145+AL147</f>
        <v>0</v>
      </c>
      <c r="AM99" s="98">
        <f t="shared" si="24"/>
        <v>15920</v>
      </c>
      <c r="AN99" s="184">
        <f>SUM(I99:AL99)</f>
        <v>15920</v>
      </c>
    </row>
    <row r="100" spans="2:40" ht="14.1" customHeight="1" x14ac:dyDescent="0.2">
      <c r="B100" s="322"/>
      <c r="C100" s="324"/>
      <c r="D100" s="242"/>
      <c r="E100" s="233"/>
      <c r="F100" s="235"/>
      <c r="G100" s="235"/>
      <c r="H100" s="31" t="s">
        <v>5</v>
      </c>
      <c r="I100" s="155">
        <f>I102+I104+I106+I108+I110+I112+I114+I116+I118+I120+I122+I124+I126+I128+I130+I132+I134+I136+I138+I140+I142+I144+I146+I148</f>
        <v>1</v>
      </c>
      <c r="J100" s="155">
        <f t="shared" ref="J100:AM100" si="26">J102+J104+J106+J108+J110+J112+J114+J116+J118+J120+J122+J124+J126+J128+J130+J132+J134+J136+J138+J140+J142+J144+J146+J148</f>
        <v>104</v>
      </c>
      <c r="K100" s="155">
        <f t="shared" si="26"/>
        <v>0</v>
      </c>
      <c r="L100" s="155">
        <f t="shared" si="26"/>
        <v>0</v>
      </c>
      <c r="M100" s="155">
        <f t="shared" si="26"/>
        <v>10</v>
      </c>
      <c r="N100" s="155">
        <f t="shared" si="26"/>
        <v>3</v>
      </c>
      <c r="O100" s="155">
        <f t="shared" si="26"/>
        <v>111</v>
      </c>
      <c r="P100" s="155">
        <f t="shared" si="26"/>
        <v>20</v>
      </c>
      <c r="Q100" s="155">
        <f t="shared" si="26"/>
        <v>0</v>
      </c>
      <c r="R100" s="155">
        <f t="shared" si="26"/>
        <v>2</v>
      </c>
      <c r="S100" s="155">
        <f t="shared" si="26"/>
        <v>2</v>
      </c>
      <c r="T100" s="155">
        <f t="shared" si="26"/>
        <v>2</v>
      </c>
      <c r="U100" s="155">
        <f t="shared" si="26"/>
        <v>0</v>
      </c>
      <c r="V100" s="155">
        <f t="shared" si="26"/>
        <v>0</v>
      </c>
      <c r="W100" s="155">
        <f t="shared" si="26"/>
        <v>0</v>
      </c>
      <c r="X100" s="155">
        <f t="shared" si="26"/>
        <v>0</v>
      </c>
      <c r="Y100" s="155">
        <f t="shared" si="26"/>
        <v>0</v>
      </c>
      <c r="Z100" s="155">
        <f t="shared" si="26"/>
        <v>0</v>
      </c>
      <c r="AA100" s="155">
        <f t="shared" si="26"/>
        <v>0</v>
      </c>
      <c r="AB100" s="155">
        <f t="shared" si="26"/>
        <v>0</v>
      </c>
      <c r="AC100" s="155">
        <f t="shared" si="26"/>
        <v>0</v>
      </c>
      <c r="AD100" s="155">
        <f t="shared" si="26"/>
        <v>0</v>
      </c>
      <c r="AE100" s="155">
        <f t="shared" si="26"/>
        <v>0</v>
      </c>
      <c r="AF100" s="155">
        <f t="shared" si="26"/>
        <v>0</v>
      </c>
      <c r="AG100" s="155">
        <f t="shared" si="26"/>
        <v>0</v>
      </c>
      <c r="AH100" s="155">
        <f t="shared" si="26"/>
        <v>0</v>
      </c>
      <c r="AI100" s="155">
        <f t="shared" si="26"/>
        <v>0</v>
      </c>
      <c r="AJ100" s="155">
        <f t="shared" si="26"/>
        <v>0</v>
      </c>
      <c r="AK100" s="155">
        <f t="shared" si="26"/>
        <v>0</v>
      </c>
      <c r="AL100" s="155">
        <f t="shared" ref="AL100" si="27">AL102+AL104+AL106+AL108+AL110+AL112+AL114+AL116+AL118+AL120+AL122+AL124+AL126+AL128+AL130+AL132+AL134+AL136+AL138+AL140+AL142+AL144+AL146+AL148</f>
        <v>0</v>
      </c>
      <c r="AM100" s="155">
        <f t="shared" si="26"/>
        <v>255</v>
      </c>
    </row>
    <row r="101" spans="2:40" s="71" customFormat="1" ht="9.75" customHeight="1" x14ac:dyDescent="0.2">
      <c r="B101" s="226">
        <v>3.1</v>
      </c>
      <c r="C101" s="261" t="s">
        <v>112</v>
      </c>
      <c r="D101" s="228" t="s">
        <v>99</v>
      </c>
      <c r="E101" s="230">
        <v>1</v>
      </c>
      <c r="F101" s="224">
        <v>60</v>
      </c>
      <c r="G101" s="224">
        <f>F101*E101</f>
        <v>60</v>
      </c>
      <c r="H101" s="24" t="s">
        <v>4</v>
      </c>
      <c r="I101" s="126"/>
      <c r="J101" s="69">
        <f>G101</f>
        <v>60</v>
      </c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  <c r="AB101" s="99"/>
      <c r="AC101" s="99"/>
      <c r="AD101" s="99"/>
      <c r="AE101" s="99"/>
      <c r="AF101" s="99"/>
      <c r="AG101" s="99"/>
      <c r="AH101" s="99"/>
      <c r="AI101" s="147"/>
      <c r="AJ101" s="147"/>
      <c r="AK101" s="148"/>
      <c r="AL101" s="148"/>
      <c r="AM101" s="105">
        <f t="shared" ref="AM101:AM148" si="28">SUM(I101:AL101)</f>
        <v>60</v>
      </c>
    </row>
    <row r="102" spans="2:40" s="72" customFormat="1" ht="9.75" customHeight="1" x14ac:dyDescent="0.2">
      <c r="B102" s="227"/>
      <c r="C102" s="262"/>
      <c r="D102" s="229"/>
      <c r="E102" s="231"/>
      <c r="F102" s="225"/>
      <c r="G102" s="225"/>
      <c r="H102" s="24" t="s">
        <v>5</v>
      </c>
      <c r="I102" s="126"/>
      <c r="J102" s="121">
        <v>1</v>
      </c>
      <c r="K102" s="99"/>
      <c r="L102" s="99"/>
      <c r="M102" s="99"/>
      <c r="N102" s="99"/>
      <c r="O102" s="99"/>
      <c r="P102" s="99"/>
      <c r="Q102" s="99"/>
      <c r="R102" s="99"/>
      <c r="S102" s="99"/>
      <c r="T102" s="99"/>
      <c r="U102" s="99"/>
      <c r="V102" s="99"/>
      <c r="W102" s="99"/>
      <c r="X102" s="99"/>
      <c r="Y102" s="99"/>
      <c r="Z102" s="99"/>
      <c r="AA102" s="99"/>
      <c r="AB102" s="99"/>
      <c r="AC102" s="99"/>
      <c r="AD102" s="99"/>
      <c r="AE102" s="99"/>
      <c r="AF102" s="99"/>
      <c r="AG102" s="99"/>
      <c r="AH102" s="99"/>
      <c r="AI102" s="147"/>
      <c r="AJ102" s="147"/>
      <c r="AK102" s="148"/>
      <c r="AL102" s="148"/>
      <c r="AM102" s="123">
        <f t="shared" si="28"/>
        <v>1</v>
      </c>
    </row>
    <row r="103" spans="2:40" ht="9.75" customHeight="1" x14ac:dyDescent="0.2">
      <c r="B103" s="226">
        <v>3.2</v>
      </c>
      <c r="C103" s="261" t="s">
        <v>100</v>
      </c>
      <c r="D103" s="228" t="s">
        <v>54</v>
      </c>
      <c r="E103" s="230">
        <v>3</v>
      </c>
      <c r="F103" s="224">
        <v>27</v>
      </c>
      <c r="G103" s="224">
        <f t="shared" ref="G103" si="29">F103*E103</f>
        <v>81</v>
      </c>
      <c r="H103" s="24" t="s">
        <v>4</v>
      </c>
      <c r="I103" s="126"/>
      <c r="J103" s="69">
        <f>G103</f>
        <v>81</v>
      </c>
      <c r="K103" s="99"/>
      <c r="L103" s="99"/>
      <c r="M103" s="99"/>
      <c r="N103" s="99"/>
      <c r="O103" s="99"/>
      <c r="P103" s="99"/>
      <c r="Q103" s="99"/>
      <c r="R103" s="99"/>
      <c r="S103" s="99"/>
      <c r="T103" s="99"/>
      <c r="U103" s="99"/>
      <c r="V103" s="99"/>
      <c r="W103" s="99"/>
      <c r="X103" s="99"/>
      <c r="Y103" s="99"/>
      <c r="Z103" s="99"/>
      <c r="AA103" s="99"/>
      <c r="AB103" s="99"/>
      <c r="AC103" s="99"/>
      <c r="AD103" s="99"/>
      <c r="AE103" s="99"/>
      <c r="AF103" s="99"/>
      <c r="AG103" s="99"/>
      <c r="AH103" s="99"/>
      <c r="AI103" s="147"/>
      <c r="AJ103" s="147"/>
      <c r="AK103" s="148"/>
      <c r="AL103" s="148"/>
      <c r="AM103" s="105">
        <f t="shared" si="28"/>
        <v>81</v>
      </c>
    </row>
    <row r="104" spans="2:40" s="70" customFormat="1" ht="9.75" customHeight="1" x14ac:dyDescent="0.2">
      <c r="B104" s="227"/>
      <c r="C104" s="271"/>
      <c r="D104" s="229"/>
      <c r="E104" s="231"/>
      <c r="F104" s="225"/>
      <c r="G104" s="225"/>
      <c r="H104" s="24" t="s">
        <v>5</v>
      </c>
      <c r="I104" s="126"/>
      <c r="J104" s="121">
        <v>3</v>
      </c>
      <c r="K104" s="99"/>
      <c r="L104" s="99"/>
      <c r="M104" s="99"/>
      <c r="N104" s="99"/>
      <c r="O104" s="99"/>
      <c r="P104" s="99"/>
      <c r="Q104" s="99"/>
      <c r="R104" s="99"/>
      <c r="S104" s="99"/>
      <c r="T104" s="99"/>
      <c r="U104" s="99"/>
      <c r="V104" s="99"/>
      <c r="W104" s="99"/>
      <c r="X104" s="99"/>
      <c r="Y104" s="99"/>
      <c r="Z104" s="99"/>
      <c r="AA104" s="99"/>
      <c r="AB104" s="99"/>
      <c r="AC104" s="99"/>
      <c r="AD104" s="99"/>
      <c r="AE104" s="99"/>
      <c r="AF104" s="99"/>
      <c r="AG104" s="99"/>
      <c r="AH104" s="99"/>
      <c r="AI104" s="147"/>
      <c r="AJ104" s="147"/>
      <c r="AK104" s="148"/>
      <c r="AL104" s="148"/>
      <c r="AM104" s="123">
        <f t="shared" si="28"/>
        <v>3</v>
      </c>
    </row>
    <row r="105" spans="2:40" s="71" customFormat="1" ht="9.75" customHeight="1" x14ac:dyDescent="0.2">
      <c r="B105" s="226">
        <v>3.3</v>
      </c>
      <c r="C105" s="261"/>
      <c r="D105" s="228"/>
      <c r="E105" s="230"/>
      <c r="F105" s="224"/>
      <c r="G105" s="224"/>
      <c r="H105" s="24" t="s">
        <v>4</v>
      </c>
      <c r="I105" s="126"/>
      <c r="J105" s="69">
        <v>20</v>
      </c>
      <c r="K105" s="99"/>
      <c r="L105" s="99"/>
      <c r="M105" s="99"/>
      <c r="N105" s="99"/>
      <c r="O105" s="69">
        <v>20</v>
      </c>
      <c r="P105" s="69"/>
      <c r="Q105" s="69"/>
      <c r="R105" s="69"/>
      <c r="S105" s="69"/>
      <c r="T105" s="69"/>
      <c r="U105" s="99"/>
      <c r="V105" s="99"/>
      <c r="W105" s="99"/>
      <c r="X105" s="99"/>
      <c r="Y105" s="99"/>
      <c r="Z105" s="99"/>
      <c r="AA105" s="99"/>
      <c r="AB105" s="99"/>
      <c r="AC105" s="99"/>
      <c r="AD105" s="99"/>
      <c r="AE105" s="99"/>
      <c r="AF105" s="99"/>
      <c r="AG105" s="99"/>
      <c r="AH105" s="99"/>
      <c r="AI105" s="147"/>
      <c r="AJ105" s="147"/>
      <c r="AK105" s="148"/>
      <c r="AL105" s="148"/>
      <c r="AM105" s="105">
        <f t="shared" si="28"/>
        <v>40</v>
      </c>
    </row>
    <row r="106" spans="2:40" s="72" customFormat="1" ht="9.75" customHeight="1" x14ac:dyDescent="0.2">
      <c r="B106" s="227"/>
      <c r="C106" s="271"/>
      <c r="D106" s="229"/>
      <c r="E106" s="231"/>
      <c r="F106" s="225"/>
      <c r="G106" s="225"/>
      <c r="H106" s="24" t="s">
        <v>5</v>
      </c>
      <c r="I106" s="126"/>
      <c r="J106" s="121">
        <v>20</v>
      </c>
      <c r="K106" s="99"/>
      <c r="L106" s="99"/>
      <c r="M106" s="99"/>
      <c r="N106" s="99"/>
      <c r="O106" s="121">
        <v>20</v>
      </c>
      <c r="P106" s="69"/>
      <c r="Q106" s="69"/>
      <c r="R106" s="69"/>
      <c r="S106" s="69"/>
      <c r="T106" s="69"/>
      <c r="U106" s="99"/>
      <c r="V106" s="99"/>
      <c r="W106" s="99"/>
      <c r="X106" s="99"/>
      <c r="Y106" s="99"/>
      <c r="Z106" s="99"/>
      <c r="AA106" s="99"/>
      <c r="AB106" s="99"/>
      <c r="AC106" s="99"/>
      <c r="AD106" s="99"/>
      <c r="AE106" s="99"/>
      <c r="AF106" s="99"/>
      <c r="AG106" s="99"/>
      <c r="AH106" s="99"/>
      <c r="AI106" s="147"/>
      <c r="AJ106" s="147"/>
      <c r="AK106" s="148"/>
      <c r="AL106" s="148"/>
      <c r="AM106" s="123">
        <f t="shared" si="28"/>
        <v>40</v>
      </c>
    </row>
    <row r="107" spans="2:40" ht="9.75" customHeight="1" x14ac:dyDescent="0.2">
      <c r="B107" s="226">
        <v>3.4</v>
      </c>
      <c r="C107" s="261"/>
      <c r="D107" s="228"/>
      <c r="E107" s="230"/>
      <c r="F107" s="224"/>
      <c r="G107" s="224"/>
      <c r="H107" s="24" t="s">
        <v>4</v>
      </c>
      <c r="I107" s="126"/>
      <c r="J107" s="69">
        <f>G107</f>
        <v>0</v>
      </c>
      <c r="K107" s="99"/>
      <c r="L107" s="99"/>
      <c r="M107" s="99"/>
      <c r="N107" s="99"/>
      <c r="O107" s="69"/>
      <c r="P107" s="69"/>
      <c r="Q107" s="69"/>
      <c r="R107" s="69"/>
      <c r="S107" s="69"/>
      <c r="T107" s="69"/>
      <c r="U107" s="99"/>
      <c r="V107" s="99"/>
      <c r="W107" s="99"/>
      <c r="X107" s="99"/>
      <c r="Y107" s="99"/>
      <c r="Z107" s="99"/>
      <c r="AA107" s="99"/>
      <c r="AB107" s="99"/>
      <c r="AC107" s="99"/>
      <c r="AD107" s="99"/>
      <c r="AE107" s="99"/>
      <c r="AF107" s="99"/>
      <c r="AG107" s="99"/>
      <c r="AH107" s="99"/>
      <c r="AI107" s="147"/>
      <c r="AJ107" s="147"/>
      <c r="AK107" s="148"/>
      <c r="AL107" s="148"/>
      <c r="AM107" s="105">
        <f t="shared" si="28"/>
        <v>0</v>
      </c>
    </row>
    <row r="108" spans="2:40" s="70" customFormat="1" ht="9.75" customHeight="1" x14ac:dyDescent="0.2">
      <c r="B108" s="227"/>
      <c r="C108" s="271"/>
      <c r="D108" s="229"/>
      <c r="E108" s="231"/>
      <c r="F108" s="225"/>
      <c r="G108" s="225"/>
      <c r="H108" s="24" t="s">
        <v>5</v>
      </c>
      <c r="I108" s="126"/>
      <c r="J108" s="121">
        <v>2</v>
      </c>
      <c r="K108" s="99"/>
      <c r="L108" s="99"/>
      <c r="M108" s="99"/>
      <c r="N108" s="99"/>
      <c r="O108" s="69"/>
      <c r="P108" s="69"/>
      <c r="Q108" s="69"/>
      <c r="R108" s="69"/>
      <c r="S108" s="69"/>
      <c r="T108" s="69"/>
      <c r="U108" s="99"/>
      <c r="V108" s="99"/>
      <c r="W108" s="99"/>
      <c r="X108" s="99"/>
      <c r="Y108" s="99"/>
      <c r="Z108" s="99"/>
      <c r="AA108" s="99"/>
      <c r="AB108" s="99"/>
      <c r="AC108" s="99"/>
      <c r="AD108" s="99"/>
      <c r="AE108" s="99"/>
      <c r="AF108" s="99"/>
      <c r="AG108" s="99"/>
      <c r="AH108" s="99"/>
      <c r="AI108" s="147"/>
      <c r="AJ108" s="147"/>
      <c r="AK108" s="148"/>
      <c r="AL108" s="148"/>
      <c r="AM108" s="123">
        <f t="shared" si="28"/>
        <v>2</v>
      </c>
    </row>
    <row r="109" spans="2:40" s="71" customFormat="1" ht="9.75" customHeight="1" x14ac:dyDescent="0.2">
      <c r="B109" s="226">
        <v>3.5</v>
      </c>
      <c r="C109" s="261"/>
      <c r="D109" s="228"/>
      <c r="E109" s="230"/>
      <c r="F109" s="224"/>
      <c r="G109" s="224"/>
      <c r="H109" s="24" t="s">
        <v>4</v>
      </c>
      <c r="I109" s="126"/>
      <c r="J109" s="69">
        <f>G109</f>
        <v>0</v>
      </c>
      <c r="K109" s="99"/>
      <c r="L109" s="99"/>
      <c r="M109" s="99"/>
      <c r="N109" s="99"/>
      <c r="O109" s="69"/>
      <c r="P109" s="69"/>
      <c r="Q109" s="69"/>
      <c r="R109" s="69"/>
      <c r="S109" s="69"/>
      <c r="T109" s="69"/>
      <c r="U109" s="99"/>
      <c r="V109" s="99"/>
      <c r="W109" s="99"/>
      <c r="X109" s="99"/>
      <c r="Y109" s="99"/>
      <c r="Z109" s="99"/>
      <c r="AA109" s="99"/>
      <c r="AB109" s="99"/>
      <c r="AC109" s="99"/>
      <c r="AD109" s="99"/>
      <c r="AE109" s="99"/>
      <c r="AF109" s="99"/>
      <c r="AG109" s="99"/>
      <c r="AH109" s="99"/>
      <c r="AI109" s="147"/>
      <c r="AJ109" s="147"/>
      <c r="AK109" s="148"/>
      <c r="AL109" s="148"/>
      <c r="AM109" s="105">
        <f t="shared" si="28"/>
        <v>0</v>
      </c>
    </row>
    <row r="110" spans="2:40" s="72" customFormat="1" ht="9.75" customHeight="1" x14ac:dyDescent="0.2">
      <c r="B110" s="227"/>
      <c r="C110" s="271"/>
      <c r="D110" s="229"/>
      <c r="E110" s="231"/>
      <c r="F110" s="225"/>
      <c r="G110" s="225"/>
      <c r="H110" s="24" t="s">
        <v>5</v>
      </c>
      <c r="I110" s="126"/>
      <c r="J110" s="121">
        <v>3</v>
      </c>
      <c r="K110" s="99"/>
      <c r="L110" s="99"/>
      <c r="M110" s="99"/>
      <c r="N110" s="99"/>
      <c r="O110" s="69"/>
      <c r="P110" s="69"/>
      <c r="Q110" s="69"/>
      <c r="R110" s="69"/>
      <c r="S110" s="69"/>
      <c r="T110" s="69"/>
      <c r="U110" s="99"/>
      <c r="V110" s="99"/>
      <c r="W110" s="99"/>
      <c r="X110" s="99"/>
      <c r="Y110" s="99"/>
      <c r="Z110" s="99"/>
      <c r="AA110" s="99"/>
      <c r="AB110" s="99"/>
      <c r="AC110" s="99"/>
      <c r="AD110" s="99"/>
      <c r="AE110" s="99"/>
      <c r="AF110" s="99"/>
      <c r="AG110" s="99"/>
      <c r="AH110" s="99"/>
      <c r="AI110" s="147"/>
      <c r="AJ110" s="147"/>
      <c r="AK110" s="148"/>
      <c r="AL110" s="148"/>
      <c r="AM110" s="123">
        <f t="shared" si="28"/>
        <v>3</v>
      </c>
    </row>
    <row r="111" spans="2:40" s="71" customFormat="1" ht="9.75" customHeight="1" x14ac:dyDescent="0.2">
      <c r="B111" s="226">
        <v>3.6</v>
      </c>
      <c r="C111" s="261"/>
      <c r="D111" s="228"/>
      <c r="E111" s="230"/>
      <c r="F111" s="224"/>
      <c r="G111" s="224"/>
      <c r="H111" s="24" t="s">
        <v>4</v>
      </c>
      <c r="I111" s="126"/>
      <c r="J111" s="69">
        <v>100</v>
      </c>
      <c r="K111" s="69"/>
      <c r="L111" s="99"/>
      <c r="M111" s="99"/>
      <c r="N111" s="99"/>
      <c r="O111" s="69"/>
      <c r="P111" s="69"/>
      <c r="Q111" s="69"/>
      <c r="R111" s="69"/>
      <c r="S111" s="69"/>
      <c r="T111" s="69"/>
      <c r="U111" s="99"/>
      <c r="V111" s="99"/>
      <c r="W111" s="99"/>
      <c r="X111" s="99"/>
      <c r="Y111" s="99"/>
      <c r="Z111" s="99"/>
      <c r="AA111" s="99"/>
      <c r="AB111" s="99"/>
      <c r="AC111" s="99"/>
      <c r="AD111" s="99"/>
      <c r="AE111" s="99"/>
      <c r="AF111" s="99"/>
      <c r="AG111" s="99"/>
      <c r="AH111" s="99"/>
      <c r="AI111" s="147"/>
      <c r="AJ111" s="147"/>
      <c r="AK111" s="148"/>
      <c r="AL111" s="148"/>
      <c r="AM111" s="105">
        <f t="shared" si="28"/>
        <v>100</v>
      </c>
    </row>
    <row r="112" spans="2:40" s="72" customFormat="1" ht="9.75" customHeight="1" x14ac:dyDescent="0.2">
      <c r="B112" s="227"/>
      <c r="C112" s="271"/>
      <c r="D112" s="229"/>
      <c r="E112" s="231"/>
      <c r="F112" s="225"/>
      <c r="G112" s="225"/>
      <c r="H112" s="24" t="s">
        <v>5</v>
      </c>
      <c r="I112" s="126"/>
      <c r="J112" s="121">
        <v>10</v>
      </c>
      <c r="K112" s="121"/>
      <c r="L112" s="69"/>
      <c r="M112" s="69"/>
      <c r="N112" s="69"/>
      <c r="O112" s="121"/>
      <c r="P112" s="69"/>
      <c r="Q112" s="69"/>
      <c r="R112" s="69"/>
      <c r="S112" s="69"/>
      <c r="T112" s="69"/>
      <c r="U112" s="99"/>
      <c r="V112" s="99"/>
      <c r="W112" s="99"/>
      <c r="X112" s="99"/>
      <c r="Y112" s="99"/>
      <c r="Z112" s="99"/>
      <c r="AA112" s="99"/>
      <c r="AB112" s="99"/>
      <c r="AC112" s="99"/>
      <c r="AD112" s="99"/>
      <c r="AE112" s="99"/>
      <c r="AF112" s="99"/>
      <c r="AG112" s="99"/>
      <c r="AH112" s="99"/>
      <c r="AI112" s="147"/>
      <c r="AJ112" s="147"/>
      <c r="AK112" s="148"/>
      <c r="AL112" s="148"/>
      <c r="AM112" s="123">
        <f t="shared" si="28"/>
        <v>10</v>
      </c>
    </row>
    <row r="113" spans="2:39" ht="9.75" customHeight="1" x14ac:dyDescent="0.2">
      <c r="B113" s="226">
        <v>3.7</v>
      </c>
      <c r="C113" s="261"/>
      <c r="D113" s="228"/>
      <c r="E113" s="230"/>
      <c r="F113" s="224"/>
      <c r="G113" s="224"/>
      <c r="H113" s="24" t="s">
        <v>4</v>
      </c>
      <c r="I113" s="126"/>
      <c r="J113" s="69">
        <v>35</v>
      </c>
      <c r="K113" s="69"/>
      <c r="L113" s="99"/>
      <c r="M113" s="99"/>
      <c r="N113" s="99"/>
      <c r="O113" s="69"/>
      <c r="P113" s="69"/>
      <c r="Q113" s="69"/>
      <c r="R113" s="69"/>
      <c r="S113" s="69"/>
      <c r="T113" s="69"/>
      <c r="U113" s="99"/>
      <c r="V113" s="99"/>
      <c r="W113" s="99"/>
      <c r="X113" s="99"/>
      <c r="Y113" s="99"/>
      <c r="Z113" s="99"/>
      <c r="AA113" s="99"/>
      <c r="AB113" s="99"/>
      <c r="AC113" s="99"/>
      <c r="AD113" s="99"/>
      <c r="AE113" s="99"/>
      <c r="AF113" s="99"/>
      <c r="AG113" s="99"/>
      <c r="AH113" s="99"/>
      <c r="AI113" s="147"/>
      <c r="AJ113" s="147"/>
      <c r="AK113" s="148"/>
      <c r="AL113" s="148"/>
      <c r="AM113" s="105">
        <f t="shared" si="28"/>
        <v>35</v>
      </c>
    </row>
    <row r="114" spans="2:39" s="70" customFormat="1" ht="9.75" customHeight="1" x14ac:dyDescent="0.2">
      <c r="B114" s="227"/>
      <c r="C114" s="271"/>
      <c r="D114" s="229"/>
      <c r="E114" s="231"/>
      <c r="F114" s="225"/>
      <c r="G114" s="225"/>
      <c r="H114" s="24" t="s">
        <v>5</v>
      </c>
      <c r="I114" s="126"/>
      <c r="J114" s="121">
        <v>7</v>
      </c>
      <c r="K114" s="121"/>
      <c r="L114" s="99"/>
      <c r="M114" s="99"/>
      <c r="N114" s="99"/>
      <c r="O114" s="121"/>
      <c r="P114" s="69"/>
      <c r="Q114" s="69"/>
      <c r="R114" s="69"/>
      <c r="S114" s="69"/>
      <c r="T114" s="69"/>
      <c r="U114" s="99"/>
      <c r="V114" s="99"/>
      <c r="W114" s="99"/>
      <c r="X114" s="99"/>
      <c r="Y114" s="99"/>
      <c r="Z114" s="99"/>
      <c r="AA114" s="99"/>
      <c r="AB114" s="99"/>
      <c r="AC114" s="99"/>
      <c r="AD114" s="99"/>
      <c r="AE114" s="99"/>
      <c r="AF114" s="99"/>
      <c r="AG114" s="99"/>
      <c r="AH114" s="99"/>
      <c r="AI114" s="147"/>
      <c r="AJ114" s="147"/>
      <c r="AK114" s="148"/>
      <c r="AL114" s="148"/>
      <c r="AM114" s="123">
        <f t="shared" si="28"/>
        <v>7</v>
      </c>
    </row>
    <row r="115" spans="2:39" ht="9.75" customHeight="1" x14ac:dyDescent="0.2">
      <c r="B115" s="226">
        <v>3.8</v>
      </c>
      <c r="C115" s="261"/>
      <c r="D115" s="228"/>
      <c r="E115" s="230"/>
      <c r="F115" s="224"/>
      <c r="G115" s="224"/>
      <c r="H115" s="24" t="s">
        <v>4</v>
      </c>
      <c r="I115" s="126"/>
      <c r="J115" s="69">
        <v>12</v>
      </c>
      <c r="K115" s="69"/>
      <c r="L115" s="99"/>
      <c r="M115" s="69">
        <v>6</v>
      </c>
      <c r="N115" s="99"/>
      <c r="O115" s="69"/>
      <c r="P115" s="69"/>
      <c r="Q115" s="69"/>
      <c r="R115" s="69"/>
      <c r="S115" s="69"/>
      <c r="T115" s="69"/>
      <c r="U115" s="99"/>
      <c r="V115" s="99"/>
      <c r="W115" s="99"/>
      <c r="X115" s="99"/>
      <c r="Y115" s="99"/>
      <c r="Z115" s="99"/>
      <c r="AA115" s="99"/>
      <c r="AB115" s="99"/>
      <c r="AC115" s="99"/>
      <c r="AD115" s="99"/>
      <c r="AE115" s="99"/>
      <c r="AF115" s="99"/>
      <c r="AG115" s="99"/>
      <c r="AH115" s="99"/>
      <c r="AI115" s="147"/>
      <c r="AJ115" s="147"/>
      <c r="AK115" s="148"/>
      <c r="AL115" s="148"/>
      <c r="AM115" s="105">
        <f t="shared" si="28"/>
        <v>18</v>
      </c>
    </row>
    <row r="116" spans="2:39" s="70" customFormat="1" ht="9.75" customHeight="1" x14ac:dyDescent="0.2">
      <c r="B116" s="227"/>
      <c r="C116" s="262"/>
      <c r="D116" s="229"/>
      <c r="E116" s="231"/>
      <c r="F116" s="225"/>
      <c r="G116" s="225"/>
      <c r="H116" s="24" t="s">
        <v>5</v>
      </c>
      <c r="I116" s="126"/>
      <c r="J116" s="121">
        <v>4</v>
      </c>
      <c r="K116" s="121"/>
      <c r="L116" s="99"/>
      <c r="M116" s="121">
        <v>2</v>
      </c>
      <c r="N116" s="99"/>
      <c r="O116" s="69"/>
      <c r="P116" s="69"/>
      <c r="Q116" s="69"/>
      <c r="R116" s="69"/>
      <c r="S116" s="69"/>
      <c r="T116" s="69"/>
      <c r="U116" s="99"/>
      <c r="V116" s="99"/>
      <c r="W116" s="99"/>
      <c r="X116" s="99"/>
      <c r="Y116" s="99"/>
      <c r="Z116" s="99"/>
      <c r="AA116" s="99"/>
      <c r="AB116" s="99"/>
      <c r="AC116" s="99"/>
      <c r="AD116" s="99"/>
      <c r="AE116" s="99"/>
      <c r="AF116" s="99"/>
      <c r="AG116" s="99"/>
      <c r="AH116" s="99"/>
      <c r="AI116" s="147"/>
      <c r="AJ116" s="147"/>
      <c r="AK116" s="148"/>
      <c r="AL116" s="148"/>
      <c r="AM116" s="123">
        <f t="shared" si="28"/>
        <v>6</v>
      </c>
    </row>
    <row r="117" spans="2:39" s="71" customFormat="1" ht="9.75" customHeight="1" x14ac:dyDescent="0.2">
      <c r="B117" s="226">
        <v>3.9</v>
      </c>
      <c r="C117" s="261"/>
      <c r="D117" s="228"/>
      <c r="E117" s="230"/>
      <c r="F117" s="224"/>
      <c r="G117" s="224"/>
      <c r="H117" s="24" t="s">
        <v>4</v>
      </c>
      <c r="I117" s="126"/>
      <c r="J117" s="69">
        <v>300</v>
      </c>
      <c r="K117" s="99"/>
      <c r="L117" s="99"/>
      <c r="M117" s="99"/>
      <c r="N117" s="99"/>
      <c r="O117" s="69">
        <v>300</v>
      </c>
      <c r="P117" s="69"/>
      <c r="Q117" s="69"/>
      <c r="R117" s="69"/>
      <c r="S117" s="69"/>
      <c r="T117" s="69"/>
      <c r="U117" s="99"/>
      <c r="V117" s="99"/>
      <c r="W117" s="99"/>
      <c r="X117" s="99"/>
      <c r="Y117" s="99"/>
      <c r="Z117" s="99"/>
      <c r="AA117" s="99"/>
      <c r="AB117" s="99"/>
      <c r="AC117" s="99"/>
      <c r="AD117" s="99"/>
      <c r="AE117" s="99"/>
      <c r="AF117" s="99"/>
      <c r="AG117" s="99"/>
      <c r="AH117" s="99"/>
      <c r="AI117" s="147"/>
      <c r="AJ117" s="147"/>
      <c r="AK117" s="148"/>
      <c r="AL117" s="148"/>
      <c r="AM117" s="105">
        <f t="shared" si="28"/>
        <v>600</v>
      </c>
    </row>
    <row r="118" spans="2:39" s="72" customFormat="1" ht="9.75" customHeight="1" x14ac:dyDescent="0.2">
      <c r="B118" s="227"/>
      <c r="C118" s="262"/>
      <c r="D118" s="229"/>
      <c r="E118" s="231"/>
      <c r="F118" s="225"/>
      <c r="G118" s="225"/>
      <c r="H118" s="24" t="s">
        <v>5</v>
      </c>
      <c r="I118" s="69"/>
      <c r="J118" s="121">
        <v>10</v>
      </c>
      <c r="K118" s="99"/>
      <c r="L118" s="99"/>
      <c r="M118" s="99"/>
      <c r="N118" s="99"/>
      <c r="O118" s="121">
        <v>10</v>
      </c>
      <c r="P118" s="69"/>
      <c r="Q118" s="69"/>
      <c r="R118" s="69"/>
      <c r="S118" s="69"/>
      <c r="T118" s="69"/>
      <c r="U118" s="99"/>
      <c r="V118" s="99"/>
      <c r="W118" s="99"/>
      <c r="X118" s="99"/>
      <c r="Y118" s="99"/>
      <c r="Z118" s="99"/>
      <c r="AA118" s="99"/>
      <c r="AB118" s="99"/>
      <c r="AC118" s="99"/>
      <c r="AD118" s="99"/>
      <c r="AE118" s="99"/>
      <c r="AF118" s="99"/>
      <c r="AG118" s="99"/>
      <c r="AH118" s="99"/>
      <c r="AI118" s="147"/>
      <c r="AJ118" s="147"/>
      <c r="AK118" s="148"/>
      <c r="AL118" s="148"/>
      <c r="AM118" s="123">
        <f t="shared" si="28"/>
        <v>20</v>
      </c>
    </row>
    <row r="119" spans="2:39" ht="9.75" customHeight="1" x14ac:dyDescent="0.2">
      <c r="B119" s="236">
        <v>3.1</v>
      </c>
      <c r="C119" s="261"/>
      <c r="D119" s="228"/>
      <c r="E119" s="230"/>
      <c r="F119" s="224"/>
      <c r="G119" s="224"/>
      <c r="H119" s="24" t="s">
        <v>4</v>
      </c>
      <c r="I119" s="69"/>
      <c r="J119" s="69">
        <v>80</v>
      </c>
      <c r="K119" s="99"/>
      <c r="L119" s="69"/>
      <c r="M119" s="69">
        <v>80</v>
      </c>
      <c r="N119" s="69"/>
      <c r="O119" s="69"/>
      <c r="P119" s="69"/>
      <c r="Q119" s="69"/>
      <c r="R119" s="69"/>
      <c r="S119" s="69"/>
      <c r="T119" s="69"/>
      <c r="U119" s="99"/>
      <c r="V119" s="99"/>
      <c r="W119" s="99"/>
      <c r="X119" s="99"/>
      <c r="Y119" s="99"/>
      <c r="Z119" s="99"/>
      <c r="AA119" s="99"/>
      <c r="AB119" s="99"/>
      <c r="AC119" s="99"/>
      <c r="AD119" s="99"/>
      <c r="AE119" s="99"/>
      <c r="AF119" s="99"/>
      <c r="AG119" s="99"/>
      <c r="AH119" s="99"/>
      <c r="AI119" s="147"/>
      <c r="AJ119" s="147"/>
      <c r="AK119" s="148"/>
      <c r="AL119" s="148"/>
      <c r="AM119" s="105">
        <f t="shared" si="28"/>
        <v>160</v>
      </c>
    </row>
    <row r="120" spans="2:39" s="70" customFormat="1" ht="9.75" customHeight="1" x14ac:dyDescent="0.2">
      <c r="B120" s="237"/>
      <c r="C120" s="262"/>
      <c r="D120" s="229"/>
      <c r="E120" s="231"/>
      <c r="F120" s="225"/>
      <c r="G120" s="225"/>
      <c r="H120" s="24" t="s">
        <v>5</v>
      </c>
      <c r="I120" s="126"/>
      <c r="J120" s="121">
        <v>5</v>
      </c>
      <c r="K120" s="99"/>
      <c r="L120" s="69"/>
      <c r="M120" s="121">
        <v>5</v>
      </c>
      <c r="N120" s="69"/>
      <c r="O120" s="69"/>
      <c r="P120" s="69"/>
      <c r="Q120" s="69"/>
      <c r="R120" s="69"/>
      <c r="S120" s="69"/>
      <c r="T120" s="69"/>
      <c r="U120" s="99"/>
      <c r="V120" s="99"/>
      <c r="W120" s="99"/>
      <c r="X120" s="99"/>
      <c r="Y120" s="99"/>
      <c r="Z120" s="99"/>
      <c r="AA120" s="99"/>
      <c r="AB120" s="99"/>
      <c r="AC120" s="99"/>
      <c r="AD120" s="99"/>
      <c r="AE120" s="99"/>
      <c r="AF120" s="99"/>
      <c r="AG120" s="99"/>
      <c r="AH120" s="99"/>
      <c r="AI120" s="147"/>
      <c r="AJ120" s="147"/>
      <c r="AK120" s="148"/>
      <c r="AL120" s="148"/>
      <c r="AM120" s="123">
        <f t="shared" si="28"/>
        <v>10</v>
      </c>
    </row>
    <row r="121" spans="2:39" s="71" customFormat="1" ht="9.75" customHeight="1" x14ac:dyDescent="0.2">
      <c r="B121" s="236">
        <v>3.11</v>
      </c>
      <c r="C121" s="261"/>
      <c r="D121" s="228"/>
      <c r="E121" s="230"/>
      <c r="F121" s="224"/>
      <c r="G121" s="224"/>
      <c r="H121" s="24" t="s">
        <v>4</v>
      </c>
      <c r="I121" s="126"/>
      <c r="J121" s="69">
        <f>G121</f>
        <v>0</v>
      </c>
      <c r="K121" s="99"/>
      <c r="L121" s="69"/>
      <c r="M121" s="69">
        <v>0</v>
      </c>
      <c r="N121" s="69"/>
      <c r="O121" s="69"/>
      <c r="P121" s="69"/>
      <c r="Q121" s="69"/>
      <c r="R121" s="69"/>
      <c r="S121" s="69"/>
      <c r="T121" s="69"/>
      <c r="U121" s="99"/>
      <c r="V121" s="99"/>
      <c r="W121" s="99"/>
      <c r="X121" s="99"/>
      <c r="Y121" s="99"/>
      <c r="Z121" s="99"/>
      <c r="AA121" s="99"/>
      <c r="AB121" s="99"/>
      <c r="AC121" s="99"/>
      <c r="AD121" s="99"/>
      <c r="AE121" s="99"/>
      <c r="AF121" s="99"/>
      <c r="AG121" s="99"/>
      <c r="AH121" s="99"/>
      <c r="AI121" s="147"/>
      <c r="AJ121" s="147"/>
      <c r="AK121" s="148"/>
      <c r="AL121" s="148"/>
      <c r="AM121" s="105">
        <f t="shared" si="28"/>
        <v>0</v>
      </c>
    </row>
    <row r="122" spans="2:39" s="72" customFormat="1" ht="9.75" customHeight="1" x14ac:dyDescent="0.2">
      <c r="B122" s="237"/>
      <c r="C122" s="262"/>
      <c r="D122" s="229"/>
      <c r="E122" s="231"/>
      <c r="F122" s="225"/>
      <c r="G122" s="225"/>
      <c r="H122" s="24" t="s">
        <v>5</v>
      </c>
      <c r="I122" s="126"/>
      <c r="J122" s="121">
        <v>4</v>
      </c>
      <c r="K122" s="99"/>
      <c r="L122" s="69"/>
      <c r="M122" s="121"/>
      <c r="N122" s="69"/>
      <c r="O122" s="69"/>
      <c r="P122" s="69"/>
      <c r="Q122" s="69"/>
      <c r="R122" s="69"/>
      <c r="S122" s="69"/>
      <c r="T122" s="69"/>
      <c r="U122" s="99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99"/>
      <c r="AG122" s="99"/>
      <c r="AH122" s="99"/>
      <c r="AI122" s="147"/>
      <c r="AJ122" s="147"/>
      <c r="AK122" s="148"/>
      <c r="AL122" s="148"/>
      <c r="AM122" s="123">
        <f t="shared" si="28"/>
        <v>4</v>
      </c>
    </row>
    <row r="123" spans="2:39" ht="9.75" customHeight="1" x14ac:dyDescent="0.2">
      <c r="B123" s="236">
        <v>3.12</v>
      </c>
      <c r="C123" s="261"/>
      <c r="D123" s="228"/>
      <c r="E123" s="230"/>
      <c r="F123" s="224"/>
      <c r="G123" s="224"/>
      <c r="H123" s="24" t="s">
        <v>4</v>
      </c>
      <c r="I123" s="126"/>
      <c r="J123" s="69">
        <f>G123</f>
        <v>0</v>
      </c>
      <c r="K123" s="99"/>
      <c r="L123" s="69"/>
      <c r="M123" s="69"/>
      <c r="N123" s="69"/>
      <c r="O123" s="69"/>
      <c r="P123" s="69"/>
      <c r="Q123" s="69"/>
      <c r="R123" s="69"/>
      <c r="S123" s="69"/>
      <c r="T123" s="69"/>
      <c r="U123" s="99"/>
      <c r="V123" s="99"/>
      <c r="W123" s="99"/>
      <c r="X123" s="99"/>
      <c r="Y123" s="99"/>
      <c r="Z123" s="99"/>
      <c r="AA123" s="99"/>
      <c r="AB123" s="99"/>
      <c r="AC123" s="99"/>
      <c r="AD123" s="99"/>
      <c r="AE123" s="99"/>
      <c r="AF123" s="99"/>
      <c r="AG123" s="99"/>
      <c r="AH123" s="99"/>
      <c r="AI123" s="147"/>
      <c r="AJ123" s="147"/>
      <c r="AK123" s="148"/>
      <c r="AL123" s="148"/>
      <c r="AM123" s="105">
        <f t="shared" si="28"/>
        <v>0</v>
      </c>
    </row>
    <row r="124" spans="2:39" s="70" customFormat="1" ht="9.75" customHeight="1" x14ac:dyDescent="0.2">
      <c r="B124" s="237"/>
      <c r="C124" s="262"/>
      <c r="D124" s="229"/>
      <c r="E124" s="231"/>
      <c r="F124" s="225"/>
      <c r="G124" s="225"/>
      <c r="H124" s="24" t="s">
        <v>5</v>
      </c>
      <c r="I124" s="126"/>
      <c r="J124" s="121">
        <v>10</v>
      </c>
      <c r="K124" s="99"/>
      <c r="L124" s="69"/>
      <c r="M124" s="69"/>
      <c r="N124" s="69"/>
      <c r="O124" s="69"/>
      <c r="P124" s="69"/>
      <c r="Q124" s="69"/>
      <c r="R124" s="69"/>
      <c r="S124" s="69"/>
      <c r="T124" s="69"/>
      <c r="U124" s="99"/>
      <c r="V124" s="99"/>
      <c r="W124" s="99"/>
      <c r="X124" s="99"/>
      <c r="Y124" s="99"/>
      <c r="Z124" s="99"/>
      <c r="AA124" s="99"/>
      <c r="AB124" s="99"/>
      <c r="AC124" s="99"/>
      <c r="AD124" s="99"/>
      <c r="AE124" s="99"/>
      <c r="AF124" s="99"/>
      <c r="AG124" s="99"/>
      <c r="AH124" s="99"/>
      <c r="AI124" s="147"/>
      <c r="AJ124" s="147"/>
      <c r="AK124" s="148"/>
      <c r="AL124" s="148"/>
      <c r="AM124" s="123">
        <f t="shared" si="28"/>
        <v>10</v>
      </c>
    </row>
    <row r="125" spans="2:39" s="71" customFormat="1" ht="9.75" customHeight="1" x14ac:dyDescent="0.2">
      <c r="B125" s="236">
        <v>3.13</v>
      </c>
      <c r="C125" s="261"/>
      <c r="D125" s="228"/>
      <c r="E125" s="230"/>
      <c r="F125" s="224"/>
      <c r="G125" s="224"/>
      <c r="H125" s="24" t="s">
        <v>4</v>
      </c>
      <c r="I125" s="126"/>
      <c r="J125" s="69">
        <v>200</v>
      </c>
      <c r="K125" s="99"/>
      <c r="L125" s="69"/>
      <c r="M125" s="69"/>
      <c r="N125" s="69">
        <v>100</v>
      </c>
      <c r="O125" s="69"/>
      <c r="P125" s="69"/>
      <c r="Q125" s="69"/>
      <c r="R125" s="69"/>
      <c r="S125" s="69"/>
      <c r="T125" s="69"/>
      <c r="U125" s="99"/>
      <c r="V125" s="99"/>
      <c r="W125" s="99"/>
      <c r="X125" s="99"/>
      <c r="Y125" s="99"/>
      <c r="Z125" s="99"/>
      <c r="AA125" s="99"/>
      <c r="AB125" s="99"/>
      <c r="AC125" s="99"/>
      <c r="AD125" s="99"/>
      <c r="AE125" s="99"/>
      <c r="AF125" s="99"/>
      <c r="AG125" s="99"/>
      <c r="AH125" s="99"/>
      <c r="AI125" s="147"/>
      <c r="AJ125" s="147"/>
      <c r="AK125" s="148"/>
      <c r="AL125" s="148"/>
      <c r="AM125" s="105">
        <f t="shared" si="28"/>
        <v>300</v>
      </c>
    </row>
    <row r="126" spans="2:39" s="72" customFormat="1" ht="9.75" customHeight="1" x14ac:dyDescent="0.2">
      <c r="B126" s="237"/>
      <c r="C126" s="262"/>
      <c r="D126" s="229"/>
      <c r="E126" s="231"/>
      <c r="F126" s="225"/>
      <c r="G126" s="225"/>
      <c r="H126" s="24" t="s">
        <v>5</v>
      </c>
      <c r="I126" s="126"/>
      <c r="J126" s="121">
        <v>2</v>
      </c>
      <c r="K126" s="99"/>
      <c r="L126" s="69"/>
      <c r="M126" s="69"/>
      <c r="N126" s="121">
        <v>1</v>
      </c>
      <c r="O126" s="69"/>
      <c r="P126" s="69"/>
      <c r="Q126" s="69"/>
      <c r="R126" s="69"/>
      <c r="S126" s="69"/>
      <c r="T126" s="69"/>
      <c r="U126" s="99"/>
      <c r="V126" s="99"/>
      <c r="W126" s="99"/>
      <c r="X126" s="99"/>
      <c r="Y126" s="99"/>
      <c r="Z126" s="99"/>
      <c r="AA126" s="99"/>
      <c r="AB126" s="99"/>
      <c r="AC126" s="99"/>
      <c r="AD126" s="99"/>
      <c r="AE126" s="99"/>
      <c r="AF126" s="99"/>
      <c r="AG126" s="99"/>
      <c r="AH126" s="99"/>
      <c r="AI126" s="147"/>
      <c r="AJ126" s="147"/>
      <c r="AK126" s="148"/>
      <c r="AL126" s="148"/>
      <c r="AM126" s="123">
        <f t="shared" si="28"/>
        <v>3</v>
      </c>
    </row>
    <row r="127" spans="2:39" ht="9.75" customHeight="1" x14ac:dyDescent="0.2">
      <c r="B127" s="236">
        <v>3.14</v>
      </c>
      <c r="C127" s="261"/>
      <c r="D127" s="228"/>
      <c r="E127" s="230"/>
      <c r="F127" s="224"/>
      <c r="G127" s="224"/>
      <c r="H127" s="24" t="s">
        <v>4</v>
      </c>
      <c r="I127" s="126"/>
      <c r="J127" s="69">
        <v>21</v>
      </c>
      <c r="K127" s="99"/>
      <c r="L127" s="69"/>
      <c r="M127" s="69">
        <v>21</v>
      </c>
      <c r="N127" s="69">
        <v>14</v>
      </c>
      <c r="O127" s="69"/>
      <c r="P127" s="69"/>
      <c r="Q127" s="69"/>
      <c r="R127" s="69"/>
      <c r="S127" s="69"/>
      <c r="T127" s="69"/>
      <c r="U127" s="99"/>
      <c r="V127" s="99"/>
      <c r="W127" s="99"/>
      <c r="X127" s="99"/>
      <c r="Y127" s="99"/>
      <c r="Z127" s="99"/>
      <c r="AA127" s="99"/>
      <c r="AB127" s="99"/>
      <c r="AC127" s="99"/>
      <c r="AD127" s="99"/>
      <c r="AE127" s="99"/>
      <c r="AF127" s="99"/>
      <c r="AG127" s="99"/>
      <c r="AH127" s="99"/>
      <c r="AI127" s="147"/>
      <c r="AJ127" s="147"/>
      <c r="AK127" s="148"/>
      <c r="AL127" s="148"/>
      <c r="AM127" s="105">
        <f t="shared" si="28"/>
        <v>56</v>
      </c>
    </row>
    <row r="128" spans="2:39" s="70" customFormat="1" ht="9.75" customHeight="1" x14ac:dyDescent="0.2">
      <c r="B128" s="237"/>
      <c r="C128" s="262"/>
      <c r="D128" s="229"/>
      <c r="E128" s="231"/>
      <c r="F128" s="225"/>
      <c r="G128" s="225"/>
      <c r="H128" s="24" t="s">
        <v>5</v>
      </c>
      <c r="I128" s="126"/>
      <c r="J128" s="121">
        <v>3</v>
      </c>
      <c r="K128" s="99"/>
      <c r="L128" s="69"/>
      <c r="M128" s="121">
        <v>3</v>
      </c>
      <c r="N128" s="121">
        <v>2</v>
      </c>
      <c r="O128" s="69"/>
      <c r="P128" s="69"/>
      <c r="Q128" s="69"/>
      <c r="R128" s="69"/>
      <c r="S128" s="69"/>
      <c r="T128" s="69"/>
      <c r="U128" s="99"/>
      <c r="V128" s="99"/>
      <c r="W128" s="99"/>
      <c r="X128" s="99"/>
      <c r="Y128" s="99"/>
      <c r="Z128" s="99"/>
      <c r="AA128" s="99"/>
      <c r="AB128" s="99"/>
      <c r="AC128" s="99"/>
      <c r="AD128" s="99"/>
      <c r="AE128" s="99"/>
      <c r="AF128" s="99"/>
      <c r="AG128" s="99"/>
      <c r="AH128" s="99"/>
      <c r="AI128" s="147"/>
      <c r="AJ128" s="147"/>
      <c r="AK128" s="148"/>
      <c r="AL128" s="148"/>
      <c r="AM128" s="123">
        <f t="shared" si="28"/>
        <v>8</v>
      </c>
    </row>
    <row r="129" spans="2:39" ht="9.75" customHeight="1" x14ac:dyDescent="0.2">
      <c r="B129" s="236">
        <v>3.15</v>
      </c>
      <c r="C129" s="261"/>
      <c r="D129" s="228"/>
      <c r="E129" s="230"/>
      <c r="F129" s="224"/>
      <c r="G129" s="224"/>
      <c r="H129" s="24" t="s">
        <v>4</v>
      </c>
      <c r="I129" s="126"/>
      <c r="J129" s="69">
        <v>20</v>
      </c>
      <c r="K129" s="99"/>
      <c r="L129" s="69"/>
      <c r="M129" s="69"/>
      <c r="N129" s="69"/>
      <c r="O129" s="69"/>
      <c r="P129" s="69"/>
      <c r="Q129" s="69"/>
      <c r="R129" s="69"/>
      <c r="S129" s="69"/>
      <c r="T129" s="69"/>
      <c r="U129" s="99"/>
      <c r="V129" s="99"/>
      <c r="W129" s="99"/>
      <c r="X129" s="99"/>
      <c r="Y129" s="99"/>
      <c r="Z129" s="99"/>
      <c r="AA129" s="99"/>
      <c r="AB129" s="99"/>
      <c r="AC129" s="99"/>
      <c r="AD129" s="99"/>
      <c r="AE129" s="99"/>
      <c r="AF129" s="99"/>
      <c r="AG129" s="99"/>
      <c r="AH129" s="99"/>
      <c r="AI129" s="147"/>
      <c r="AJ129" s="147"/>
      <c r="AK129" s="148"/>
      <c r="AL129" s="148"/>
      <c r="AM129" s="105">
        <f t="shared" si="28"/>
        <v>20</v>
      </c>
    </row>
    <row r="130" spans="2:39" s="70" customFormat="1" ht="9.75" customHeight="1" x14ac:dyDescent="0.2">
      <c r="B130" s="237"/>
      <c r="C130" s="262"/>
      <c r="D130" s="229"/>
      <c r="E130" s="231"/>
      <c r="F130" s="225"/>
      <c r="G130" s="225"/>
      <c r="H130" s="24" t="s">
        <v>5</v>
      </c>
      <c r="I130" s="126"/>
      <c r="J130" s="121">
        <v>4</v>
      </c>
      <c r="K130" s="99"/>
      <c r="L130" s="69"/>
      <c r="M130" s="69"/>
      <c r="N130" s="69"/>
      <c r="O130" s="69"/>
      <c r="P130" s="69"/>
      <c r="Q130" s="69"/>
      <c r="R130" s="69"/>
      <c r="S130" s="69"/>
      <c r="T130" s="69"/>
      <c r="U130" s="99"/>
      <c r="V130" s="99"/>
      <c r="W130" s="99"/>
      <c r="X130" s="99"/>
      <c r="Y130" s="99"/>
      <c r="Z130" s="99"/>
      <c r="AA130" s="99"/>
      <c r="AB130" s="99"/>
      <c r="AC130" s="99"/>
      <c r="AD130" s="99"/>
      <c r="AE130" s="99"/>
      <c r="AF130" s="99"/>
      <c r="AG130" s="99"/>
      <c r="AH130" s="99"/>
      <c r="AI130" s="147"/>
      <c r="AJ130" s="147"/>
      <c r="AK130" s="148"/>
      <c r="AL130" s="148"/>
      <c r="AM130" s="123">
        <f t="shared" si="28"/>
        <v>4</v>
      </c>
    </row>
    <row r="131" spans="2:39" s="71" customFormat="1" ht="9.75" customHeight="1" x14ac:dyDescent="0.2">
      <c r="B131" s="236">
        <v>3.16</v>
      </c>
      <c r="C131" s="261"/>
      <c r="D131" s="228"/>
      <c r="E131" s="230"/>
      <c r="F131" s="224"/>
      <c r="G131" s="224"/>
      <c r="H131" s="24" t="s">
        <v>4</v>
      </c>
      <c r="I131" s="126"/>
      <c r="J131" s="99"/>
      <c r="K131" s="99"/>
      <c r="L131" s="99"/>
      <c r="M131" s="99"/>
      <c r="N131" s="99"/>
      <c r="O131" s="69">
        <v>994</v>
      </c>
      <c r="P131" s="69"/>
      <c r="Q131" s="69"/>
      <c r="R131" s="69"/>
      <c r="S131" s="69"/>
      <c r="T131" s="69"/>
      <c r="U131" s="99"/>
      <c r="V131" s="99"/>
      <c r="W131" s="99"/>
      <c r="X131" s="99"/>
      <c r="Y131" s="99"/>
      <c r="Z131" s="99"/>
      <c r="AA131" s="99"/>
      <c r="AB131" s="99"/>
      <c r="AC131" s="99"/>
      <c r="AD131" s="99"/>
      <c r="AE131" s="99"/>
      <c r="AF131" s="99"/>
      <c r="AG131" s="99"/>
      <c r="AH131" s="99"/>
      <c r="AI131" s="147"/>
      <c r="AJ131" s="147"/>
      <c r="AK131" s="148"/>
      <c r="AL131" s="148"/>
      <c r="AM131" s="105">
        <f t="shared" si="28"/>
        <v>994</v>
      </c>
    </row>
    <row r="132" spans="2:39" s="72" customFormat="1" ht="9.75" customHeight="1" x14ac:dyDescent="0.2">
      <c r="B132" s="237"/>
      <c r="C132" s="262"/>
      <c r="D132" s="229"/>
      <c r="E132" s="231"/>
      <c r="F132" s="225"/>
      <c r="G132" s="225"/>
      <c r="H132" s="24" t="s">
        <v>5</v>
      </c>
      <c r="I132" s="126"/>
      <c r="J132" s="99"/>
      <c r="K132" s="99"/>
      <c r="L132" s="99"/>
      <c r="M132" s="99"/>
      <c r="N132" s="99"/>
      <c r="O132" s="121">
        <v>71</v>
      </c>
      <c r="P132" s="69"/>
      <c r="Q132" s="69"/>
      <c r="R132" s="69"/>
      <c r="S132" s="69"/>
      <c r="T132" s="69"/>
      <c r="U132" s="99"/>
      <c r="V132" s="99"/>
      <c r="W132" s="99"/>
      <c r="X132" s="99"/>
      <c r="Y132" s="99"/>
      <c r="Z132" s="99"/>
      <c r="AA132" s="99"/>
      <c r="AB132" s="99"/>
      <c r="AC132" s="99"/>
      <c r="AD132" s="99"/>
      <c r="AE132" s="99"/>
      <c r="AF132" s="99"/>
      <c r="AG132" s="99"/>
      <c r="AH132" s="99"/>
      <c r="AI132" s="147"/>
      <c r="AJ132" s="147"/>
      <c r="AK132" s="148"/>
      <c r="AL132" s="148"/>
      <c r="AM132" s="123">
        <f t="shared" si="28"/>
        <v>71</v>
      </c>
    </row>
    <row r="133" spans="2:39" s="71" customFormat="1" ht="9.75" customHeight="1" x14ac:dyDescent="0.2">
      <c r="B133" s="236">
        <v>3.17</v>
      </c>
      <c r="C133" s="272"/>
      <c r="D133" s="228"/>
      <c r="E133" s="230"/>
      <c r="F133" s="224"/>
      <c r="G133" s="224"/>
      <c r="H133" s="24" t="s">
        <v>4</v>
      </c>
      <c r="I133" s="126"/>
      <c r="J133" s="99"/>
      <c r="K133" s="99"/>
      <c r="L133" s="99"/>
      <c r="M133" s="99"/>
      <c r="N133" s="99"/>
      <c r="O133" s="69">
        <v>350</v>
      </c>
      <c r="P133" s="69"/>
      <c r="Q133" s="69"/>
      <c r="R133" s="69"/>
      <c r="S133" s="69"/>
      <c r="T133" s="69"/>
      <c r="U133" s="99"/>
      <c r="V133" s="99"/>
      <c r="W133" s="99"/>
      <c r="X133" s="99"/>
      <c r="Y133" s="99"/>
      <c r="Z133" s="99"/>
      <c r="AA133" s="99"/>
      <c r="AB133" s="99"/>
      <c r="AC133" s="99"/>
      <c r="AD133" s="99"/>
      <c r="AE133" s="99"/>
      <c r="AF133" s="99"/>
      <c r="AG133" s="99"/>
      <c r="AH133" s="99"/>
      <c r="AI133" s="147"/>
      <c r="AJ133" s="147"/>
      <c r="AK133" s="148"/>
      <c r="AL133" s="148"/>
      <c r="AM133" s="105">
        <f t="shared" si="28"/>
        <v>350</v>
      </c>
    </row>
    <row r="134" spans="2:39" s="72" customFormat="1" ht="9.75" customHeight="1" x14ac:dyDescent="0.2">
      <c r="B134" s="237"/>
      <c r="C134" s="272"/>
      <c r="D134" s="229"/>
      <c r="E134" s="231"/>
      <c r="F134" s="225"/>
      <c r="G134" s="225"/>
      <c r="H134" s="24" t="s">
        <v>5</v>
      </c>
      <c r="I134" s="126"/>
      <c r="J134" s="99"/>
      <c r="K134" s="99"/>
      <c r="L134" s="99"/>
      <c r="M134" s="99"/>
      <c r="N134" s="99"/>
      <c r="O134" s="121">
        <v>10</v>
      </c>
      <c r="P134" s="69"/>
      <c r="Q134" s="69"/>
      <c r="R134" s="69"/>
      <c r="S134" s="69"/>
      <c r="T134" s="69"/>
      <c r="U134" s="99"/>
      <c r="V134" s="99"/>
      <c r="W134" s="99"/>
      <c r="X134" s="99"/>
      <c r="Y134" s="99"/>
      <c r="Z134" s="99"/>
      <c r="AA134" s="99"/>
      <c r="AB134" s="99"/>
      <c r="AC134" s="99"/>
      <c r="AD134" s="99"/>
      <c r="AE134" s="99"/>
      <c r="AF134" s="99"/>
      <c r="AG134" s="99"/>
      <c r="AH134" s="99"/>
      <c r="AI134" s="147"/>
      <c r="AJ134" s="147"/>
      <c r="AK134" s="148"/>
      <c r="AL134" s="148"/>
      <c r="AM134" s="123">
        <f t="shared" si="28"/>
        <v>10</v>
      </c>
    </row>
    <row r="135" spans="2:39" ht="9.75" customHeight="1" x14ac:dyDescent="0.2">
      <c r="B135" s="236">
        <v>3.18</v>
      </c>
      <c r="C135" s="272"/>
      <c r="D135" s="228"/>
      <c r="E135" s="230"/>
      <c r="F135" s="224"/>
      <c r="G135" s="224"/>
      <c r="H135" s="24" t="s">
        <v>4</v>
      </c>
      <c r="I135" s="126"/>
      <c r="J135" s="99"/>
      <c r="K135" s="99"/>
      <c r="L135" s="99"/>
      <c r="M135" s="99"/>
      <c r="N135" s="99"/>
      <c r="O135" s="69"/>
      <c r="P135" s="69">
        <v>1400</v>
      </c>
      <c r="Q135" s="69"/>
      <c r="R135" s="69"/>
      <c r="S135" s="69"/>
      <c r="T135" s="69"/>
      <c r="U135" s="99"/>
      <c r="V135" s="99"/>
      <c r="W135" s="99"/>
      <c r="X135" s="99"/>
      <c r="Y135" s="99"/>
      <c r="Z135" s="99"/>
      <c r="AA135" s="99"/>
      <c r="AB135" s="99"/>
      <c r="AC135" s="99"/>
      <c r="AD135" s="99"/>
      <c r="AE135" s="99"/>
      <c r="AF135" s="99"/>
      <c r="AG135" s="99"/>
      <c r="AH135" s="99"/>
      <c r="AI135" s="147"/>
      <c r="AJ135" s="147"/>
      <c r="AK135" s="148"/>
      <c r="AL135" s="148"/>
      <c r="AM135" s="105">
        <f t="shared" si="28"/>
        <v>1400</v>
      </c>
    </row>
    <row r="136" spans="2:39" s="70" customFormat="1" ht="9.75" customHeight="1" x14ac:dyDescent="0.2">
      <c r="B136" s="237"/>
      <c r="C136" s="272"/>
      <c r="D136" s="229"/>
      <c r="E136" s="231"/>
      <c r="F136" s="225"/>
      <c r="G136" s="225"/>
      <c r="H136" s="24" t="s">
        <v>5</v>
      </c>
      <c r="I136" s="126"/>
      <c r="J136" s="99"/>
      <c r="K136" s="99"/>
      <c r="L136" s="99"/>
      <c r="M136" s="99"/>
      <c r="N136" s="99"/>
      <c r="O136" s="69"/>
      <c r="P136" s="121">
        <v>20</v>
      </c>
      <c r="Q136" s="69"/>
      <c r="R136" s="69"/>
      <c r="S136" s="69"/>
      <c r="T136" s="69"/>
      <c r="U136" s="99"/>
      <c r="V136" s="99"/>
      <c r="W136" s="99"/>
      <c r="X136" s="99"/>
      <c r="Y136" s="99"/>
      <c r="Z136" s="99"/>
      <c r="AA136" s="99"/>
      <c r="AB136" s="99"/>
      <c r="AC136" s="99"/>
      <c r="AD136" s="99"/>
      <c r="AE136" s="99"/>
      <c r="AF136" s="99"/>
      <c r="AG136" s="99"/>
      <c r="AH136" s="99"/>
      <c r="AI136" s="147"/>
      <c r="AJ136" s="147"/>
      <c r="AK136" s="148"/>
      <c r="AL136" s="148"/>
      <c r="AM136" s="123">
        <f t="shared" si="28"/>
        <v>20</v>
      </c>
    </row>
    <row r="137" spans="2:39" ht="9.75" customHeight="1" x14ac:dyDescent="0.2">
      <c r="B137" s="236">
        <v>3.19</v>
      </c>
      <c r="C137" s="272"/>
      <c r="D137" s="228"/>
      <c r="E137" s="230"/>
      <c r="F137" s="224"/>
      <c r="G137" s="224"/>
      <c r="H137" s="24" t="s">
        <v>4</v>
      </c>
      <c r="I137" s="126"/>
      <c r="J137" s="69">
        <f>G137</f>
        <v>0</v>
      </c>
      <c r="K137" s="99"/>
      <c r="L137" s="99"/>
      <c r="M137" s="99"/>
      <c r="N137" s="99"/>
      <c r="O137" s="69"/>
      <c r="P137" s="69"/>
      <c r="Q137" s="69"/>
      <c r="R137" s="69"/>
      <c r="S137" s="69"/>
      <c r="T137" s="69"/>
      <c r="U137" s="99"/>
      <c r="V137" s="99"/>
      <c r="W137" s="99"/>
      <c r="X137" s="99"/>
      <c r="Y137" s="99"/>
      <c r="Z137" s="99"/>
      <c r="AA137" s="99"/>
      <c r="AB137" s="99"/>
      <c r="AC137" s="99"/>
      <c r="AD137" s="99"/>
      <c r="AE137" s="99"/>
      <c r="AF137" s="99"/>
      <c r="AG137" s="99"/>
      <c r="AH137" s="99"/>
      <c r="AI137" s="147"/>
      <c r="AJ137" s="147"/>
      <c r="AK137" s="148"/>
      <c r="AL137" s="148"/>
      <c r="AM137" s="105">
        <f t="shared" si="28"/>
        <v>0</v>
      </c>
    </row>
    <row r="138" spans="2:39" s="70" customFormat="1" ht="9.75" customHeight="1" x14ac:dyDescent="0.2">
      <c r="B138" s="237"/>
      <c r="C138" s="272"/>
      <c r="D138" s="229"/>
      <c r="E138" s="231"/>
      <c r="F138" s="225"/>
      <c r="G138" s="225"/>
      <c r="H138" s="24" t="s">
        <v>5</v>
      </c>
      <c r="I138" s="126"/>
      <c r="J138" s="69">
        <v>4</v>
      </c>
      <c r="K138" s="99"/>
      <c r="L138" s="99"/>
      <c r="M138" s="99"/>
      <c r="N138" s="99"/>
      <c r="O138" s="69"/>
      <c r="P138" s="69"/>
      <c r="Q138" s="69"/>
      <c r="R138" s="69"/>
      <c r="S138" s="69"/>
      <c r="T138" s="69"/>
      <c r="U138" s="99"/>
      <c r="V138" s="99"/>
      <c r="W138" s="99"/>
      <c r="X138" s="99"/>
      <c r="Y138" s="99"/>
      <c r="Z138" s="99"/>
      <c r="AA138" s="99"/>
      <c r="AB138" s="99"/>
      <c r="AC138" s="99"/>
      <c r="AD138" s="99"/>
      <c r="AE138" s="99"/>
      <c r="AF138" s="99"/>
      <c r="AG138" s="99"/>
      <c r="AH138" s="99"/>
      <c r="AI138" s="147"/>
      <c r="AJ138" s="147"/>
      <c r="AK138" s="148"/>
      <c r="AL138" s="148"/>
      <c r="AM138" s="123">
        <f t="shared" si="28"/>
        <v>4</v>
      </c>
    </row>
    <row r="139" spans="2:39" s="71" customFormat="1" ht="9.75" customHeight="1" x14ac:dyDescent="0.2">
      <c r="B139" s="236">
        <v>3.2</v>
      </c>
      <c r="C139" s="271"/>
      <c r="D139" s="228"/>
      <c r="E139" s="230"/>
      <c r="F139" s="224"/>
      <c r="G139" s="224"/>
      <c r="H139" s="24" t="s">
        <v>4</v>
      </c>
      <c r="I139" s="126"/>
      <c r="J139" s="69">
        <f>G139</f>
        <v>0</v>
      </c>
      <c r="K139" s="99"/>
      <c r="L139" s="99"/>
      <c r="M139" s="99"/>
      <c r="N139" s="99"/>
      <c r="O139" s="69"/>
      <c r="P139" s="69"/>
      <c r="Q139" s="69"/>
      <c r="R139" s="69"/>
      <c r="S139" s="69"/>
      <c r="T139" s="69"/>
      <c r="U139" s="99"/>
      <c r="V139" s="99"/>
      <c r="W139" s="99"/>
      <c r="X139" s="99"/>
      <c r="Y139" s="99"/>
      <c r="Z139" s="99"/>
      <c r="AA139" s="99"/>
      <c r="AB139" s="99"/>
      <c r="AC139" s="99"/>
      <c r="AD139" s="99"/>
      <c r="AE139" s="99"/>
      <c r="AF139" s="99"/>
      <c r="AG139" s="99"/>
      <c r="AH139" s="99"/>
      <c r="AI139" s="147"/>
      <c r="AJ139" s="147"/>
      <c r="AK139" s="148"/>
      <c r="AL139" s="148"/>
      <c r="AM139" s="105">
        <f t="shared" si="28"/>
        <v>0</v>
      </c>
    </row>
    <row r="140" spans="2:39" s="72" customFormat="1" ht="9.75" customHeight="1" x14ac:dyDescent="0.2">
      <c r="B140" s="237"/>
      <c r="C140" s="262"/>
      <c r="D140" s="229"/>
      <c r="E140" s="231"/>
      <c r="F140" s="225"/>
      <c r="G140" s="225"/>
      <c r="H140" s="24" t="s">
        <v>5</v>
      </c>
      <c r="I140" s="126"/>
      <c r="J140" s="69">
        <v>12</v>
      </c>
      <c r="K140" s="99"/>
      <c r="L140" s="99"/>
      <c r="M140" s="99"/>
      <c r="N140" s="99"/>
      <c r="O140" s="69"/>
      <c r="P140" s="69"/>
      <c r="Q140" s="69"/>
      <c r="R140" s="69"/>
      <c r="S140" s="69"/>
      <c r="T140" s="69"/>
      <c r="U140" s="99"/>
      <c r="V140" s="99"/>
      <c r="W140" s="99"/>
      <c r="X140" s="99"/>
      <c r="Y140" s="99"/>
      <c r="Z140" s="99"/>
      <c r="AA140" s="99"/>
      <c r="AB140" s="99"/>
      <c r="AC140" s="99"/>
      <c r="AD140" s="99"/>
      <c r="AE140" s="99"/>
      <c r="AF140" s="99"/>
      <c r="AG140" s="99"/>
      <c r="AH140" s="99"/>
      <c r="AI140" s="147"/>
      <c r="AJ140" s="147"/>
      <c r="AK140" s="148"/>
      <c r="AL140" s="148"/>
      <c r="AM140" s="123">
        <f t="shared" si="28"/>
        <v>12</v>
      </c>
    </row>
    <row r="141" spans="2:39" s="71" customFormat="1" ht="12.75" customHeight="1" x14ac:dyDescent="0.2">
      <c r="B141" s="236">
        <v>3.21</v>
      </c>
      <c r="C141" s="272"/>
      <c r="D141" s="228"/>
      <c r="E141" s="230"/>
      <c r="F141" s="224"/>
      <c r="G141" s="224"/>
      <c r="H141" s="24" t="s">
        <v>4</v>
      </c>
      <c r="I141" s="126">
        <v>706</v>
      </c>
      <c r="J141" s="99"/>
      <c r="K141" s="99"/>
      <c r="L141" s="99"/>
      <c r="M141" s="99"/>
      <c r="N141" s="99"/>
      <c r="O141" s="69"/>
      <c r="P141" s="69"/>
      <c r="Q141" s="69"/>
      <c r="R141" s="69"/>
      <c r="S141" s="69"/>
      <c r="T141" s="69"/>
      <c r="U141" s="99"/>
      <c r="V141" s="99"/>
      <c r="W141" s="99"/>
      <c r="X141" s="99"/>
      <c r="Y141" s="99"/>
      <c r="Z141" s="99"/>
      <c r="AA141" s="99"/>
      <c r="AB141" s="99"/>
      <c r="AC141" s="99"/>
      <c r="AD141" s="99"/>
      <c r="AE141" s="99"/>
      <c r="AF141" s="99"/>
      <c r="AG141" s="99"/>
      <c r="AH141" s="99"/>
      <c r="AI141" s="147"/>
      <c r="AJ141" s="147"/>
      <c r="AK141" s="148"/>
      <c r="AL141" s="148"/>
      <c r="AM141" s="105">
        <f t="shared" si="28"/>
        <v>706</v>
      </c>
    </row>
    <row r="142" spans="2:39" s="72" customFormat="1" ht="12" customHeight="1" x14ac:dyDescent="0.2">
      <c r="B142" s="237"/>
      <c r="C142" s="272"/>
      <c r="D142" s="229"/>
      <c r="E142" s="231"/>
      <c r="F142" s="225"/>
      <c r="G142" s="225"/>
      <c r="H142" s="24" t="s">
        <v>5</v>
      </c>
      <c r="I142" s="126">
        <v>1</v>
      </c>
      <c r="J142" s="99"/>
      <c r="K142" s="99"/>
      <c r="L142" s="99"/>
      <c r="M142" s="99"/>
      <c r="N142" s="99"/>
      <c r="O142" s="69"/>
      <c r="P142" s="69"/>
      <c r="Q142" s="69"/>
      <c r="R142" s="69"/>
      <c r="S142" s="69"/>
      <c r="T142" s="69"/>
      <c r="U142" s="69"/>
      <c r="V142" s="99"/>
      <c r="W142" s="69"/>
      <c r="X142" s="69"/>
      <c r="Y142" s="69"/>
      <c r="Z142" s="69"/>
      <c r="AA142" s="69"/>
      <c r="AB142" s="69"/>
      <c r="AC142" s="69"/>
      <c r="AD142" s="69"/>
      <c r="AE142" s="99"/>
      <c r="AF142" s="99"/>
      <c r="AG142" s="99"/>
      <c r="AH142" s="99"/>
      <c r="AI142" s="147"/>
      <c r="AJ142" s="147"/>
      <c r="AK142" s="148"/>
      <c r="AL142" s="148"/>
      <c r="AM142" s="123">
        <f t="shared" si="28"/>
        <v>1</v>
      </c>
    </row>
    <row r="143" spans="2:39" s="71" customFormat="1" ht="9.75" customHeight="1" x14ac:dyDescent="0.2">
      <c r="B143" s="236">
        <v>3.22</v>
      </c>
      <c r="C143" s="271"/>
      <c r="D143" s="228"/>
      <c r="E143" s="230"/>
      <c r="F143" s="224"/>
      <c r="G143" s="224"/>
      <c r="H143" s="24" t="s">
        <v>4</v>
      </c>
      <c r="I143" s="102"/>
      <c r="J143" s="99"/>
      <c r="K143" s="99"/>
      <c r="L143" s="99"/>
      <c r="M143" s="99"/>
      <c r="N143" s="99"/>
      <c r="O143" s="69"/>
      <c r="P143" s="69"/>
      <c r="Q143" s="69"/>
      <c r="R143" s="69">
        <v>8000</v>
      </c>
      <c r="S143" s="69"/>
      <c r="T143" s="69"/>
      <c r="U143" s="99"/>
      <c r="V143" s="99"/>
      <c r="W143" s="69"/>
      <c r="X143" s="69"/>
      <c r="Y143" s="69"/>
      <c r="Z143" s="69"/>
      <c r="AA143" s="69"/>
      <c r="AB143" s="69"/>
      <c r="AC143" s="69"/>
      <c r="AD143" s="69"/>
      <c r="AE143" s="99"/>
      <c r="AF143" s="99"/>
      <c r="AG143" s="99"/>
      <c r="AH143" s="99"/>
      <c r="AI143" s="147"/>
      <c r="AJ143" s="147"/>
      <c r="AK143" s="148"/>
      <c r="AL143" s="148"/>
      <c r="AM143" s="105">
        <f t="shared" si="28"/>
        <v>8000</v>
      </c>
    </row>
    <row r="144" spans="2:39" s="72" customFormat="1" ht="9.75" customHeight="1" x14ac:dyDescent="0.2">
      <c r="B144" s="237"/>
      <c r="C144" s="262"/>
      <c r="D144" s="229"/>
      <c r="E144" s="231"/>
      <c r="F144" s="225"/>
      <c r="G144" s="225"/>
      <c r="H144" s="24" t="s">
        <v>5</v>
      </c>
      <c r="I144" s="102"/>
      <c r="J144" s="99"/>
      <c r="K144" s="99"/>
      <c r="L144" s="99"/>
      <c r="M144" s="99"/>
      <c r="N144" s="99"/>
      <c r="O144" s="69"/>
      <c r="P144" s="69"/>
      <c r="Q144" s="69"/>
      <c r="R144" s="121">
        <v>2</v>
      </c>
      <c r="S144" s="69"/>
      <c r="T144" s="69"/>
      <c r="U144" s="99"/>
      <c r="V144" s="99"/>
      <c r="W144" s="69"/>
      <c r="X144" s="69"/>
      <c r="Y144" s="69"/>
      <c r="Z144" s="69"/>
      <c r="AA144" s="69"/>
      <c r="AB144" s="69"/>
      <c r="AC144" s="69"/>
      <c r="AD144" s="69"/>
      <c r="AE144" s="99"/>
      <c r="AF144" s="99"/>
      <c r="AG144" s="99"/>
      <c r="AH144" s="99"/>
      <c r="AI144" s="147"/>
      <c r="AJ144" s="147"/>
      <c r="AK144" s="148"/>
      <c r="AL144" s="148"/>
      <c r="AM144" s="123">
        <f t="shared" si="28"/>
        <v>2</v>
      </c>
    </row>
    <row r="145" spans="2:40" ht="9.75" customHeight="1" x14ac:dyDescent="0.2">
      <c r="B145" s="236">
        <v>3.23</v>
      </c>
      <c r="C145" s="271"/>
      <c r="D145" s="228"/>
      <c r="E145" s="230"/>
      <c r="F145" s="224"/>
      <c r="G145" s="224"/>
      <c r="H145" s="24" t="s">
        <v>4</v>
      </c>
      <c r="I145" s="102"/>
      <c r="J145" s="99"/>
      <c r="K145" s="99"/>
      <c r="L145" s="99"/>
      <c r="M145" s="99"/>
      <c r="N145" s="99"/>
      <c r="O145" s="69"/>
      <c r="P145" s="69"/>
      <c r="Q145" s="69"/>
      <c r="R145" s="69"/>
      <c r="S145" s="69"/>
      <c r="T145" s="69">
        <v>1000</v>
      </c>
      <c r="U145" s="99"/>
      <c r="V145" s="99"/>
      <c r="W145" s="69"/>
      <c r="X145" s="69"/>
      <c r="Y145" s="69"/>
      <c r="Z145" s="69"/>
      <c r="AA145" s="69"/>
      <c r="AB145" s="69"/>
      <c r="AC145" s="69"/>
      <c r="AD145" s="69"/>
      <c r="AE145" s="99"/>
      <c r="AF145" s="99"/>
      <c r="AG145" s="99"/>
      <c r="AH145" s="99"/>
      <c r="AI145" s="147"/>
      <c r="AJ145" s="147"/>
      <c r="AK145" s="148"/>
      <c r="AL145" s="148"/>
      <c r="AM145" s="105">
        <f t="shared" si="28"/>
        <v>1000</v>
      </c>
    </row>
    <row r="146" spans="2:40" s="70" customFormat="1" ht="9.75" customHeight="1" x14ac:dyDescent="0.2">
      <c r="B146" s="237"/>
      <c r="C146" s="262"/>
      <c r="D146" s="229"/>
      <c r="E146" s="231"/>
      <c r="F146" s="225"/>
      <c r="G146" s="225"/>
      <c r="H146" s="24" t="s">
        <v>5</v>
      </c>
      <c r="I146" s="102"/>
      <c r="J146" s="99"/>
      <c r="K146" s="99"/>
      <c r="L146" s="99"/>
      <c r="M146" s="99"/>
      <c r="N146" s="99"/>
      <c r="O146" s="69"/>
      <c r="P146" s="69"/>
      <c r="Q146" s="69"/>
      <c r="R146" s="69"/>
      <c r="S146" s="69"/>
      <c r="T146" s="121">
        <v>2</v>
      </c>
      <c r="U146" s="99"/>
      <c r="V146" s="99"/>
      <c r="W146" s="121"/>
      <c r="X146" s="69"/>
      <c r="Y146" s="69"/>
      <c r="Z146" s="69"/>
      <c r="AA146" s="69"/>
      <c r="AB146" s="69"/>
      <c r="AC146" s="69"/>
      <c r="AD146" s="69"/>
      <c r="AE146" s="99"/>
      <c r="AF146" s="99"/>
      <c r="AG146" s="99"/>
      <c r="AH146" s="99"/>
      <c r="AI146" s="147"/>
      <c r="AJ146" s="147"/>
      <c r="AK146" s="148"/>
      <c r="AL146" s="148"/>
      <c r="AM146" s="123">
        <f t="shared" si="28"/>
        <v>2</v>
      </c>
    </row>
    <row r="147" spans="2:40" s="71" customFormat="1" ht="9.75" customHeight="1" x14ac:dyDescent="0.2">
      <c r="B147" s="236">
        <v>3.24</v>
      </c>
      <c r="C147" s="261"/>
      <c r="D147" s="228"/>
      <c r="E147" s="230"/>
      <c r="F147" s="224"/>
      <c r="G147" s="224"/>
      <c r="H147" s="24" t="s">
        <v>4</v>
      </c>
      <c r="I147" s="102"/>
      <c r="J147" s="99"/>
      <c r="K147" s="99"/>
      <c r="L147" s="99"/>
      <c r="M147" s="99"/>
      <c r="N147" s="99"/>
      <c r="O147" s="69"/>
      <c r="P147" s="69"/>
      <c r="Q147" s="69"/>
      <c r="R147" s="69"/>
      <c r="S147" s="69">
        <v>2000</v>
      </c>
      <c r="T147" s="69"/>
      <c r="U147" s="99"/>
      <c r="V147" s="99"/>
      <c r="W147" s="69"/>
      <c r="X147" s="69"/>
      <c r="Y147" s="69"/>
      <c r="Z147" s="69"/>
      <c r="AA147" s="69"/>
      <c r="AB147" s="69"/>
      <c r="AC147" s="69"/>
      <c r="AD147" s="69"/>
      <c r="AE147" s="99"/>
      <c r="AF147" s="99"/>
      <c r="AG147" s="99"/>
      <c r="AH147" s="99"/>
      <c r="AI147" s="147"/>
      <c r="AJ147" s="147"/>
      <c r="AK147" s="148"/>
      <c r="AL147" s="148"/>
      <c r="AM147" s="105">
        <f t="shared" si="28"/>
        <v>2000</v>
      </c>
    </row>
    <row r="148" spans="2:40" s="72" customFormat="1" ht="9.75" customHeight="1" x14ac:dyDescent="0.2">
      <c r="B148" s="237"/>
      <c r="C148" s="262"/>
      <c r="D148" s="229"/>
      <c r="E148" s="231"/>
      <c r="F148" s="225"/>
      <c r="G148" s="225"/>
      <c r="H148" s="24" t="s">
        <v>5</v>
      </c>
      <c r="I148" s="102"/>
      <c r="J148" s="99"/>
      <c r="K148" s="99"/>
      <c r="L148" s="99"/>
      <c r="M148" s="99"/>
      <c r="N148" s="99"/>
      <c r="O148" s="69"/>
      <c r="P148" s="69"/>
      <c r="Q148" s="69"/>
      <c r="R148" s="69"/>
      <c r="S148" s="121">
        <v>2</v>
      </c>
      <c r="T148" s="69"/>
      <c r="U148" s="99"/>
      <c r="V148" s="99"/>
      <c r="W148" s="99"/>
      <c r="X148" s="99"/>
      <c r="Y148" s="99"/>
      <c r="Z148" s="99"/>
      <c r="AA148" s="99"/>
      <c r="AB148" s="69"/>
      <c r="AC148" s="69"/>
      <c r="AD148" s="69"/>
      <c r="AE148" s="99"/>
      <c r="AF148" s="99"/>
      <c r="AG148" s="99"/>
      <c r="AH148" s="99"/>
      <c r="AI148" s="147"/>
      <c r="AJ148" s="147"/>
      <c r="AK148" s="148"/>
      <c r="AL148" s="148"/>
      <c r="AM148" s="123">
        <f t="shared" si="28"/>
        <v>2</v>
      </c>
    </row>
    <row r="149" spans="2:40" ht="16.5" customHeight="1" x14ac:dyDescent="0.2">
      <c r="B149" s="273">
        <v>4</v>
      </c>
      <c r="C149" s="265" t="s">
        <v>150</v>
      </c>
      <c r="D149" s="241">
        <f>SUM(D151:D174)</f>
        <v>0</v>
      </c>
      <c r="E149" s="232">
        <f>SUM(E151:E156)</f>
        <v>21</v>
      </c>
      <c r="F149" s="234"/>
      <c r="G149" s="234">
        <f>SUM(G151:G156)</f>
        <v>22500</v>
      </c>
      <c r="H149" s="31" t="s">
        <v>4</v>
      </c>
      <c r="I149" s="98">
        <f>I151+I153+I155</f>
        <v>0</v>
      </c>
      <c r="J149" s="98">
        <f t="shared" ref="J149:AM149" si="30">J151+J153+J155</f>
        <v>0</v>
      </c>
      <c r="K149" s="98">
        <f t="shared" si="30"/>
        <v>640</v>
      </c>
      <c r="L149" s="98">
        <f t="shared" si="30"/>
        <v>640</v>
      </c>
      <c r="M149" s="98">
        <f t="shared" si="30"/>
        <v>640</v>
      </c>
      <c r="N149" s="98">
        <f t="shared" si="30"/>
        <v>705</v>
      </c>
      <c r="O149" s="98">
        <f t="shared" si="30"/>
        <v>2639</v>
      </c>
      <c r="P149" s="98">
        <f t="shared" si="30"/>
        <v>639</v>
      </c>
      <c r="Q149" s="98">
        <f t="shared" si="30"/>
        <v>639</v>
      </c>
      <c r="R149" s="98">
        <f t="shared" si="30"/>
        <v>639</v>
      </c>
      <c r="S149" s="98">
        <f t="shared" si="30"/>
        <v>9639</v>
      </c>
      <c r="T149" s="98">
        <f t="shared" si="30"/>
        <v>1246</v>
      </c>
      <c r="U149" s="98">
        <f t="shared" si="30"/>
        <v>0</v>
      </c>
      <c r="V149" s="98">
        <f t="shared" si="30"/>
        <v>640</v>
      </c>
      <c r="W149" s="98">
        <f t="shared" si="30"/>
        <v>640</v>
      </c>
      <c r="X149" s="98">
        <f t="shared" si="30"/>
        <v>640</v>
      </c>
      <c r="Y149" s="98">
        <f t="shared" si="30"/>
        <v>640</v>
      </c>
      <c r="Z149" s="98">
        <f t="shared" si="30"/>
        <v>640</v>
      </c>
      <c r="AA149" s="98">
        <f t="shared" si="30"/>
        <v>634</v>
      </c>
      <c r="AB149" s="98">
        <f t="shared" si="30"/>
        <v>600</v>
      </c>
      <c r="AC149" s="98">
        <f t="shared" si="30"/>
        <v>0</v>
      </c>
      <c r="AD149" s="98">
        <f t="shared" si="30"/>
        <v>0</v>
      </c>
      <c r="AE149" s="98">
        <f t="shared" si="30"/>
        <v>0</v>
      </c>
      <c r="AF149" s="98">
        <f t="shared" si="30"/>
        <v>0</v>
      </c>
      <c r="AG149" s="98">
        <f t="shared" si="30"/>
        <v>0</v>
      </c>
      <c r="AH149" s="98">
        <f t="shared" si="30"/>
        <v>0</v>
      </c>
      <c r="AI149" s="98">
        <f t="shared" si="30"/>
        <v>0</v>
      </c>
      <c r="AJ149" s="98">
        <f t="shared" si="30"/>
        <v>0</v>
      </c>
      <c r="AK149" s="98">
        <f t="shared" si="30"/>
        <v>0</v>
      </c>
      <c r="AL149" s="98">
        <f t="shared" ref="AL149" si="31">AL151+AL153+AL155</f>
        <v>0</v>
      </c>
      <c r="AM149" s="98">
        <f t="shared" si="30"/>
        <v>22500</v>
      </c>
      <c r="AN149" s="184">
        <f>SUM(I149:AL149)</f>
        <v>22500</v>
      </c>
    </row>
    <row r="150" spans="2:40" ht="10.5" customHeight="1" x14ac:dyDescent="0.2">
      <c r="B150" s="322"/>
      <c r="C150" s="266"/>
      <c r="D150" s="242"/>
      <c r="E150" s="233"/>
      <c r="F150" s="235"/>
      <c r="G150" s="235"/>
      <c r="H150" s="31" t="s">
        <v>5</v>
      </c>
      <c r="I150" s="155">
        <f>I152+I154+I156</f>
        <v>0</v>
      </c>
      <c r="J150" s="155">
        <f t="shared" ref="J150:AM150" si="32">J152+J154+J156</f>
        <v>0</v>
      </c>
      <c r="K150" s="155">
        <f t="shared" si="32"/>
        <v>1</v>
      </c>
      <c r="L150" s="155">
        <f t="shared" si="32"/>
        <v>1</v>
      </c>
      <c r="M150" s="155">
        <f t="shared" si="32"/>
        <v>1</v>
      </c>
      <c r="N150" s="155">
        <f t="shared" si="32"/>
        <v>1</v>
      </c>
      <c r="O150" s="155">
        <f t="shared" si="32"/>
        <v>3</v>
      </c>
      <c r="P150" s="155">
        <f t="shared" si="32"/>
        <v>1</v>
      </c>
      <c r="Q150" s="155">
        <f t="shared" si="32"/>
        <v>1</v>
      </c>
      <c r="R150" s="155">
        <f t="shared" si="32"/>
        <v>1</v>
      </c>
      <c r="S150" s="155">
        <f t="shared" si="32"/>
        <v>2</v>
      </c>
      <c r="T150" s="155">
        <f t="shared" si="32"/>
        <v>2</v>
      </c>
      <c r="U150" s="155">
        <f t="shared" si="32"/>
        <v>0</v>
      </c>
      <c r="V150" s="155">
        <f t="shared" si="32"/>
        <v>1</v>
      </c>
      <c r="W150" s="155">
        <f t="shared" si="32"/>
        <v>1</v>
      </c>
      <c r="X150" s="155">
        <f t="shared" si="32"/>
        <v>1</v>
      </c>
      <c r="Y150" s="155">
        <f t="shared" si="32"/>
        <v>1</v>
      </c>
      <c r="Z150" s="155">
        <f t="shared" si="32"/>
        <v>1</v>
      </c>
      <c r="AA150" s="155">
        <f t="shared" si="32"/>
        <v>1</v>
      </c>
      <c r="AB150" s="155">
        <f t="shared" si="32"/>
        <v>1</v>
      </c>
      <c r="AC150" s="155">
        <f t="shared" si="32"/>
        <v>0</v>
      </c>
      <c r="AD150" s="155">
        <f t="shared" si="32"/>
        <v>0</v>
      </c>
      <c r="AE150" s="155">
        <f t="shared" si="32"/>
        <v>0</v>
      </c>
      <c r="AF150" s="155">
        <f t="shared" si="32"/>
        <v>0</v>
      </c>
      <c r="AG150" s="155">
        <f t="shared" si="32"/>
        <v>0</v>
      </c>
      <c r="AH150" s="155">
        <f t="shared" si="32"/>
        <v>0</v>
      </c>
      <c r="AI150" s="155">
        <f t="shared" si="32"/>
        <v>0</v>
      </c>
      <c r="AJ150" s="155">
        <f t="shared" si="32"/>
        <v>0</v>
      </c>
      <c r="AK150" s="155">
        <f t="shared" si="32"/>
        <v>0</v>
      </c>
      <c r="AL150" s="155">
        <f t="shared" ref="AL150" si="33">AL152+AL154+AL156</f>
        <v>0</v>
      </c>
      <c r="AM150" s="155">
        <f t="shared" si="32"/>
        <v>21</v>
      </c>
    </row>
    <row r="151" spans="2:40" ht="9.75" customHeight="1" x14ac:dyDescent="0.2">
      <c r="B151" s="226">
        <v>4.0999999999999996</v>
      </c>
      <c r="C151" s="261" t="s">
        <v>160</v>
      </c>
      <c r="D151" s="228" t="s">
        <v>156</v>
      </c>
      <c r="E151" s="230">
        <v>1</v>
      </c>
      <c r="F151" s="224">
        <v>9000</v>
      </c>
      <c r="G151" s="224">
        <f>E151*F151</f>
        <v>9000</v>
      </c>
      <c r="H151" s="24" t="s">
        <v>4</v>
      </c>
      <c r="I151" s="102"/>
      <c r="J151" s="99"/>
      <c r="K151" s="99"/>
      <c r="L151" s="99"/>
      <c r="M151" s="99"/>
      <c r="N151" s="99"/>
      <c r="O151" s="99"/>
      <c r="P151" s="99"/>
      <c r="Q151" s="99"/>
      <c r="R151" s="69"/>
      <c r="S151" s="69">
        <v>9000</v>
      </c>
      <c r="T151" s="99"/>
      <c r="U151" s="99"/>
      <c r="V151" s="99"/>
      <c r="W151" s="99"/>
      <c r="X151" s="99"/>
      <c r="Y151" s="99"/>
      <c r="Z151" s="99"/>
      <c r="AA151" s="99"/>
      <c r="AB151" s="99"/>
      <c r="AC151" s="99"/>
      <c r="AD151" s="99"/>
      <c r="AE151" s="99"/>
      <c r="AF151" s="99"/>
      <c r="AG151" s="99"/>
      <c r="AH151" s="99"/>
      <c r="AI151" s="147"/>
      <c r="AJ151" s="147"/>
      <c r="AK151" s="148"/>
      <c r="AL151" s="148"/>
      <c r="AM151" s="105">
        <f t="shared" ref="AM151:AM156" si="34">SUM(I151:AL151)</f>
        <v>9000</v>
      </c>
    </row>
    <row r="152" spans="2:40" s="70" customFormat="1" ht="9.9499999999999993" customHeight="1" x14ac:dyDescent="0.2">
      <c r="B152" s="227"/>
      <c r="C152" s="262"/>
      <c r="D152" s="229"/>
      <c r="E152" s="231"/>
      <c r="F152" s="225"/>
      <c r="G152" s="225"/>
      <c r="H152" s="24" t="s">
        <v>5</v>
      </c>
      <c r="I152" s="102"/>
      <c r="J152" s="99"/>
      <c r="K152" s="99"/>
      <c r="L152" s="99"/>
      <c r="M152" s="99"/>
      <c r="N152" s="99"/>
      <c r="O152" s="99"/>
      <c r="P152" s="99"/>
      <c r="Q152" s="99"/>
      <c r="R152" s="69"/>
      <c r="S152" s="121">
        <v>1</v>
      </c>
      <c r="T152" s="99"/>
      <c r="U152" s="99"/>
      <c r="V152" s="99"/>
      <c r="W152" s="99"/>
      <c r="X152" s="99"/>
      <c r="Y152" s="99"/>
      <c r="Z152" s="99"/>
      <c r="AA152" s="99"/>
      <c r="AB152" s="99"/>
      <c r="AC152" s="99"/>
      <c r="AD152" s="99"/>
      <c r="AE152" s="99"/>
      <c r="AF152" s="99"/>
      <c r="AG152" s="99"/>
      <c r="AH152" s="99"/>
      <c r="AI152" s="147"/>
      <c r="AJ152" s="147"/>
      <c r="AK152" s="148"/>
      <c r="AL152" s="148"/>
      <c r="AM152" s="123">
        <f t="shared" si="34"/>
        <v>1</v>
      </c>
    </row>
    <row r="153" spans="2:40" ht="9.75" customHeight="1" x14ac:dyDescent="0.2">
      <c r="B153" s="226">
        <v>4.2</v>
      </c>
      <c r="C153" s="259" t="s">
        <v>177</v>
      </c>
      <c r="D153" s="238" t="s">
        <v>156</v>
      </c>
      <c r="E153" s="263">
        <v>18</v>
      </c>
      <c r="F153" s="243">
        <v>638.89</v>
      </c>
      <c r="G153" s="243">
        <f>(E153*F153)-0.02</f>
        <v>11500</v>
      </c>
      <c r="H153" s="24" t="s">
        <v>4</v>
      </c>
      <c r="I153" s="69"/>
      <c r="J153" s="69"/>
      <c r="K153" s="69">
        <v>640</v>
      </c>
      <c r="L153" s="69">
        <v>640</v>
      </c>
      <c r="M153" s="69">
        <v>640</v>
      </c>
      <c r="N153" s="69">
        <v>705</v>
      </c>
      <c r="O153" s="69">
        <v>639</v>
      </c>
      <c r="P153" s="69">
        <v>639</v>
      </c>
      <c r="Q153" s="69">
        <v>639</v>
      </c>
      <c r="R153" s="69">
        <v>639</v>
      </c>
      <c r="S153" s="69">
        <v>639</v>
      </c>
      <c r="T153" s="69">
        <v>1246</v>
      </c>
      <c r="U153" s="69"/>
      <c r="V153" s="69">
        <v>640</v>
      </c>
      <c r="W153" s="69">
        <v>640</v>
      </c>
      <c r="X153" s="69">
        <v>640</v>
      </c>
      <c r="Y153" s="69">
        <v>640</v>
      </c>
      <c r="Z153" s="69">
        <v>640</v>
      </c>
      <c r="AA153" s="69">
        <v>634</v>
      </c>
      <c r="AB153" s="69">
        <v>600</v>
      </c>
      <c r="AC153" s="99"/>
      <c r="AD153" s="99"/>
      <c r="AE153" s="99"/>
      <c r="AF153" s="99"/>
      <c r="AG153" s="99"/>
      <c r="AH153" s="99"/>
      <c r="AI153" s="147"/>
      <c r="AJ153" s="147"/>
      <c r="AK153" s="148"/>
      <c r="AL153" s="148"/>
      <c r="AM153" s="105">
        <f t="shared" si="34"/>
        <v>11500</v>
      </c>
    </row>
    <row r="154" spans="2:40" s="70" customFormat="1" ht="9.75" customHeight="1" x14ac:dyDescent="0.2">
      <c r="B154" s="227"/>
      <c r="C154" s="260"/>
      <c r="D154" s="239"/>
      <c r="E154" s="264"/>
      <c r="F154" s="243"/>
      <c r="G154" s="243"/>
      <c r="H154" s="24" t="s">
        <v>5</v>
      </c>
      <c r="I154" s="138"/>
      <c r="J154" s="121"/>
      <c r="K154" s="121">
        <v>1</v>
      </c>
      <c r="L154" s="121">
        <v>1</v>
      </c>
      <c r="M154" s="121">
        <v>1</v>
      </c>
      <c r="N154" s="121">
        <v>1</v>
      </c>
      <c r="O154" s="121">
        <v>1</v>
      </c>
      <c r="P154" s="121">
        <v>1</v>
      </c>
      <c r="Q154" s="121">
        <v>1</v>
      </c>
      <c r="R154" s="121">
        <v>1</v>
      </c>
      <c r="S154" s="121">
        <v>1</v>
      </c>
      <c r="T154" s="121">
        <v>2</v>
      </c>
      <c r="U154" s="121"/>
      <c r="V154" s="121">
        <v>1</v>
      </c>
      <c r="W154" s="121">
        <v>1</v>
      </c>
      <c r="X154" s="121">
        <v>1</v>
      </c>
      <c r="Y154" s="121">
        <v>1</v>
      </c>
      <c r="Z154" s="121">
        <v>1</v>
      </c>
      <c r="AA154" s="138">
        <v>1</v>
      </c>
      <c r="AB154" s="138">
        <v>1</v>
      </c>
      <c r="AC154" s="121"/>
      <c r="AD154" s="99"/>
      <c r="AE154" s="99"/>
      <c r="AF154" s="99"/>
      <c r="AG154" s="99"/>
      <c r="AH154" s="99"/>
      <c r="AI154" s="147"/>
      <c r="AJ154" s="147"/>
      <c r="AK154" s="148"/>
      <c r="AL154" s="148"/>
      <c r="AM154" s="123">
        <f t="shared" si="34"/>
        <v>18</v>
      </c>
    </row>
    <row r="155" spans="2:40" s="71" customFormat="1" ht="11.25" customHeight="1" x14ac:dyDescent="0.2">
      <c r="B155" s="226">
        <v>4.3</v>
      </c>
      <c r="C155" s="261" t="s">
        <v>85</v>
      </c>
      <c r="D155" s="240" t="s">
        <v>86</v>
      </c>
      <c r="E155" s="244">
        <v>2</v>
      </c>
      <c r="F155" s="223">
        <v>1000</v>
      </c>
      <c r="G155" s="223">
        <f>E155*F155</f>
        <v>2000</v>
      </c>
      <c r="H155" s="24" t="s">
        <v>4</v>
      </c>
      <c r="I155" s="102"/>
      <c r="J155" s="99"/>
      <c r="K155" s="99"/>
      <c r="L155" s="99"/>
      <c r="M155" s="99"/>
      <c r="N155" s="99"/>
      <c r="O155" s="69">
        <v>2000</v>
      </c>
      <c r="P155" s="99"/>
      <c r="Q155" s="99"/>
      <c r="R155" s="99"/>
      <c r="S155" s="99"/>
      <c r="T155" s="99"/>
      <c r="U155" s="99"/>
      <c r="V155" s="99"/>
      <c r="W155" s="99"/>
      <c r="X155" s="99"/>
      <c r="Y155" s="99"/>
      <c r="Z155" s="99"/>
      <c r="AA155" s="99"/>
      <c r="AB155" s="99"/>
      <c r="AC155" s="99"/>
      <c r="AD155" s="99"/>
      <c r="AE155" s="99"/>
      <c r="AF155" s="99"/>
      <c r="AG155" s="99"/>
      <c r="AH155" s="99"/>
      <c r="AI155" s="147"/>
      <c r="AJ155" s="147"/>
      <c r="AK155" s="148"/>
      <c r="AL155" s="148"/>
      <c r="AM155" s="105">
        <f t="shared" si="34"/>
        <v>2000</v>
      </c>
    </row>
    <row r="156" spans="2:40" s="72" customFormat="1" ht="9.75" customHeight="1" x14ac:dyDescent="0.2">
      <c r="B156" s="227"/>
      <c r="C156" s="262"/>
      <c r="D156" s="240"/>
      <c r="E156" s="244"/>
      <c r="F156" s="223"/>
      <c r="G156" s="223"/>
      <c r="H156" s="24" t="s">
        <v>5</v>
      </c>
      <c r="I156" s="102"/>
      <c r="J156" s="99"/>
      <c r="K156" s="99"/>
      <c r="L156" s="99"/>
      <c r="M156" s="99"/>
      <c r="N156" s="99"/>
      <c r="O156" s="121">
        <v>2</v>
      </c>
      <c r="P156" s="99"/>
      <c r="Q156" s="99"/>
      <c r="R156" s="99"/>
      <c r="S156" s="99"/>
      <c r="T156" s="99"/>
      <c r="U156" s="99"/>
      <c r="V156" s="99"/>
      <c r="W156" s="99"/>
      <c r="X156" s="99"/>
      <c r="Y156" s="99"/>
      <c r="Z156" s="99"/>
      <c r="AA156" s="99"/>
      <c r="AB156" s="99"/>
      <c r="AC156" s="99"/>
      <c r="AD156" s="99"/>
      <c r="AE156" s="99"/>
      <c r="AF156" s="99"/>
      <c r="AG156" s="99"/>
      <c r="AH156" s="99"/>
      <c r="AI156" s="147"/>
      <c r="AJ156" s="147"/>
      <c r="AK156" s="148"/>
      <c r="AL156" s="148"/>
      <c r="AM156" s="123">
        <f t="shared" si="34"/>
        <v>2</v>
      </c>
    </row>
    <row r="157" spans="2:40" ht="15" customHeight="1" x14ac:dyDescent="0.2">
      <c r="B157" s="273">
        <v>5</v>
      </c>
      <c r="C157" s="80" t="s">
        <v>98</v>
      </c>
      <c r="D157" s="249"/>
      <c r="E157" s="250">
        <f>SUM(E159:E172)</f>
        <v>22</v>
      </c>
      <c r="F157" s="247"/>
      <c r="G157" s="247">
        <f>SUM(G159:G172)</f>
        <v>1715</v>
      </c>
      <c r="H157" s="31" t="s">
        <v>4</v>
      </c>
      <c r="I157" s="98">
        <f>I159+I161+I163+I165+I167+I169+I171</f>
        <v>0</v>
      </c>
      <c r="J157" s="98">
        <f t="shared" ref="J157:AM157" si="35">J159+J161+J163+J165+J167+J169+J171</f>
        <v>790</v>
      </c>
      <c r="K157" s="98">
        <f t="shared" si="35"/>
        <v>510</v>
      </c>
      <c r="L157" s="98">
        <f t="shared" si="35"/>
        <v>170</v>
      </c>
      <c r="M157" s="98">
        <f t="shared" si="35"/>
        <v>0</v>
      </c>
      <c r="N157" s="98">
        <f t="shared" si="35"/>
        <v>0</v>
      </c>
      <c r="O157" s="98">
        <f t="shared" si="35"/>
        <v>245</v>
      </c>
      <c r="P157" s="98">
        <f>P159+P161+P163+P165+P167+P169+P171</f>
        <v>0</v>
      </c>
      <c r="Q157" s="98">
        <f t="shared" si="35"/>
        <v>0</v>
      </c>
      <c r="R157" s="98">
        <f t="shared" si="35"/>
        <v>0</v>
      </c>
      <c r="S157" s="98">
        <f t="shared" si="35"/>
        <v>0</v>
      </c>
      <c r="T157" s="98">
        <f t="shared" si="35"/>
        <v>0</v>
      </c>
      <c r="U157" s="98">
        <f t="shared" si="35"/>
        <v>0</v>
      </c>
      <c r="V157" s="98">
        <f t="shared" si="35"/>
        <v>0</v>
      </c>
      <c r="W157" s="98">
        <f t="shared" si="35"/>
        <v>0</v>
      </c>
      <c r="X157" s="98">
        <f t="shared" si="35"/>
        <v>0</v>
      </c>
      <c r="Y157" s="98">
        <f t="shared" si="35"/>
        <v>0</v>
      </c>
      <c r="Z157" s="98">
        <f t="shared" si="35"/>
        <v>0</v>
      </c>
      <c r="AA157" s="98">
        <f t="shared" si="35"/>
        <v>0</v>
      </c>
      <c r="AB157" s="98">
        <f t="shared" si="35"/>
        <v>0</v>
      </c>
      <c r="AC157" s="98">
        <f t="shared" si="35"/>
        <v>0</v>
      </c>
      <c r="AD157" s="98">
        <f t="shared" si="35"/>
        <v>0</v>
      </c>
      <c r="AE157" s="98">
        <f t="shared" si="35"/>
        <v>0</v>
      </c>
      <c r="AF157" s="98">
        <f t="shared" si="35"/>
        <v>0</v>
      </c>
      <c r="AG157" s="98">
        <f t="shared" si="35"/>
        <v>0</v>
      </c>
      <c r="AH157" s="98">
        <f t="shared" si="35"/>
        <v>0</v>
      </c>
      <c r="AI157" s="98">
        <f t="shared" si="35"/>
        <v>0</v>
      </c>
      <c r="AJ157" s="98">
        <f t="shared" si="35"/>
        <v>0</v>
      </c>
      <c r="AK157" s="98">
        <f t="shared" si="35"/>
        <v>0</v>
      </c>
      <c r="AL157" s="98">
        <f t="shared" ref="AL157" si="36">AL159+AL161+AL163+AL165+AL167+AL169+AL171</f>
        <v>0</v>
      </c>
      <c r="AM157" s="98">
        <f t="shared" si="35"/>
        <v>1715</v>
      </c>
      <c r="AN157" s="184">
        <f>SUM(I157:AL157)</f>
        <v>1715</v>
      </c>
    </row>
    <row r="158" spans="2:40" ht="13.5" customHeight="1" x14ac:dyDescent="0.2">
      <c r="B158" s="274"/>
      <c r="C158" s="81" t="s">
        <v>151</v>
      </c>
      <c r="D158" s="249"/>
      <c r="E158" s="250"/>
      <c r="F158" s="247"/>
      <c r="G158" s="247"/>
      <c r="H158" s="31" t="s">
        <v>5</v>
      </c>
      <c r="I158" s="155">
        <f>I160+I162+I164+I166+I168+I170+I172</f>
        <v>0</v>
      </c>
      <c r="J158" s="155">
        <f t="shared" ref="J158:AM158" si="37">J160+J162+J164+J166+J168+J170+J172</f>
        <v>11</v>
      </c>
      <c r="K158" s="155">
        <f t="shared" si="37"/>
        <v>3</v>
      </c>
      <c r="L158" s="155">
        <f t="shared" si="37"/>
        <v>1</v>
      </c>
      <c r="M158" s="155">
        <f t="shared" si="37"/>
        <v>0</v>
      </c>
      <c r="N158" s="155">
        <f t="shared" si="37"/>
        <v>0</v>
      </c>
      <c r="O158" s="155">
        <f t="shared" si="37"/>
        <v>7</v>
      </c>
      <c r="P158" s="155">
        <f t="shared" si="37"/>
        <v>0</v>
      </c>
      <c r="Q158" s="155">
        <f t="shared" si="37"/>
        <v>0</v>
      </c>
      <c r="R158" s="155">
        <f t="shared" si="37"/>
        <v>0</v>
      </c>
      <c r="S158" s="155">
        <f t="shared" si="37"/>
        <v>0</v>
      </c>
      <c r="T158" s="155">
        <f t="shared" si="37"/>
        <v>0</v>
      </c>
      <c r="U158" s="155">
        <f t="shared" si="37"/>
        <v>0</v>
      </c>
      <c r="V158" s="155">
        <f t="shared" si="37"/>
        <v>0</v>
      </c>
      <c r="W158" s="155">
        <f t="shared" si="37"/>
        <v>0</v>
      </c>
      <c r="X158" s="155">
        <f t="shared" si="37"/>
        <v>0</v>
      </c>
      <c r="Y158" s="155">
        <f t="shared" si="37"/>
        <v>0</v>
      </c>
      <c r="Z158" s="155">
        <f t="shared" si="37"/>
        <v>0</v>
      </c>
      <c r="AA158" s="155">
        <f t="shared" si="37"/>
        <v>0</v>
      </c>
      <c r="AB158" s="155">
        <f t="shared" si="37"/>
        <v>0</v>
      </c>
      <c r="AC158" s="155">
        <f t="shared" si="37"/>
        <v>0</v>
      </c>
      <c r="AD158" s="155">
        <f t="shared" si="37"/>
        <v>0</v>
      </c>
      <c r="AE158" s="155">
        <f t="shared" si="37"/>
        <v>0</v>
      </c>
      <c r="AF158" s="155">
        <f t="shared" si="37"/>
        <v>0</v>
      </c>
      <c r="AG158" s="155">
        <f t="shared" si="37"/>
        <v>0</v>
      </c>
      <c r="AH158" s="155">
        <f t="shared" si="37"/>
        <v>0</v>
      </c>
      <c r="AI158" s="155">
        <f t="shared" si="37"/>
        <v>0</v>
      </c>
      <c r="AJ158" s="155">
        <f t="shared" si="37"/>
        <v>0</v>
      </c>
      <c r="AK158" s="155">
        <f t="shared" si="37"/>
        <v>0</v>
      </c>
      <c r="AL158" s="155">
        <f t="shared" ref="AL158" si="38">AL160+AL162+AL164+AL166+AL168+AL170+AL172</f>
        <v>0</v>
      </c>
      <c r="AM158" s="155">
        <f t="shared" si="37"/>
        <v>22</v>
      </c>
    </row>
    <row r="159" spans="2:40" ht="11.25" customHeight="1" x14ac:dyDescent="0.2">
      <c r="B159" s="158">
        <v>5.0999999999999996</v>
      </c>
      <c r="C159" s="261" t="s">
        <v>133</v>
      </c>
      <c r="D159" s="240" t="s">
        <v>135</v>
      </c>
      <c r="E159" s="244">
        <v>7</v>
      </c>
      <c r="F159" s="223">
        <v>170</v>
      </c>
      <c r="G159" s="223">
        <f>E159*F159</f>
        <v>1190</v>
      </c>
      <c r="H159" s="24" t="s">
        <v>4</v>
      </c>
      <c r="I159" s="126"/>
      <c r="J159" s="69">
        <v>510</v>
      </c>
      <c r="K159" s="69">
        <v>510</v>
      </c>
      <c r="L159" s="69">
        <v>170</v>
      </c>
      <c r="M159" s="99"/>
      <c r="N159" s="99"/>
      <c r="O159" s="99"/>
      <c r="P159" s="99"/>
      <c r="Q159" s="99"/>
      <c r="R159" s="99"/>
      <c r="S159" s="99"/>
      <c r="T159" s="99"/>
      <c r="U159" s="99"/>
      <c r="V159" s="99"/>
      <c r="W159" s="99"/>
      <c r="X159" s="99"/>
      <c r="Y159" s="99"/>
      <c r="Z159" s="99"/>
      <c r="AA159" s="99"/>
      <c r="AB159" s="99"/>
      <c r="AC159" s="99"/>
      <c r="AD159" s="99"/>
      <c r="AE159" s="99"/>
      <c r="AF159" s="99"/>
      <c r="AG159" s="99"/>
      <c r="AH159" s="99"/>
      <c r="AI159" s="147"/>
      <c r="AJ159" s="147"/>
      <c r="AK159" s="148"/>
      <c r="AL159" s="148"/>
      <c r="AM159" s="105">
        <f t="shared" ref="AM159:AM172" si="39">SUM(I159:AL159)</f>
        <v>1190</v>
      </c>
    </row>
    <row r="160" spans="2:40" s="70" customFormat="1" ht="12" customHeight="1" x14ac:dyDescent="0.2">
      <c r="B160" s="156"/>
      <c r="C160" s="262"/>
      <c r="D160" s="240"/>
      <c r="E160" s="244"/>
      <c r="F160" s="223"/>
      <c r="G160" s="223"/>
      <c r="H160" s="24" t="s">
        <v>5</v>
      </c>
      <c r="I160" s="126"/>
      <c r="J160" s="121">
        <v>3</v>
      </c>
      <c r="K160" s="121">
        <v>3</v>
      </c>
      <c r="L160" s="121">
        <v>1</v>
      </c>
      <c r="M160" s="69"/>
      <c r="N160" s="69"/>
      <c r="O160" s="69"/>
      <c r="P160" s="99"/>
      <c r="Q160" s="99"/>
      <c r="R160" s="99"/>
      <c r="S160" s="99"/>
      <c r="T160" s="99"/>
      <c r="U160" s="99"/>
      <c r="V160" s="99"/>
      <c r="W160" s="99"/>
      <c r="X160" s="99"/>
      <c r="Y160" s="99"/>
      <c r="Z160" s="99"/>
      <c r="AA160" s="99"/>
      <c r="AB160" s="99"/>
      <c r="AC160" s="99"/>
      <c r="AD160" s="99"/>
      <c r="AE160" s="99"/>
      <c r="AF160" s="99"/>
      <c r="AG160" s="99"/>
      <c r="AH160" s="99"/>
      <c r="AI160" s="147"/>
      <c r="AJ160" s="147"/>
      <c r="AK160" s="148"/>
      <c r="AL160" s="148"/>
      <c r="AM160" s="123">
        <f t="shared" si="39"/>
        <v>7</v>
      </c>
    </row>
    <row r="161" spans="2:40" ht="9.75" customHeight="1" x14ac:dyDescent="0.2">
      <c r="B161" s="226">
        <v>5.2</v>
      </c>
      <c r="C161" s="261" t="s">
        <v>134</v>
      </c>
      <c r="D161" s="240" t="s">
        <v>80</v>
      </c>
      <c r="E161" s="244">
        <v>15</v>
      </c>
      <c r="F161" s="223">
        <v>35</v>
      </c>
      <c r="G161" s="223">
        <f t="shared" ref="G161" si="40">E161*F161</f>
        <v>525</v>
      </c>
      <c r="H161" s="24" t="s">
        <v>4</v>
      </c>
      <c r="I161" s="126"/>
      <c r="J161" s="69">
        <v>280</v>
      </c>
      <c r="K161" s="99"/>
      <c r="L161" s="99"/>
      <c r="M161" s="69"/>
      <c r="N161" s="69"/>
      <c r="O161" s="69">
        <v>245</v>
      </c>
      <c r="P161" s="99"/>
      <c r="Q161" s="99"/>
      <c r="R161" s="99"/>
      <c r="S161" s="99"/>
      <c r="T161" s="99"/>
      <c r="U161" s="99"/>
      <c r="V161" s="99"/>
      <c r="W161" s="99"/>
      <c r="X161" s="99"/>
      <c r="Y161" s="99"/>
      <c r="Z161" s="99"/>
      <c r="AA161" s="99"/>
      <c r="AB161" s="99"/>
      <c r="AC161" s="99"/>
      <c r="AD161" s="99"/>
      <c r="AE161" s="99"/>
      <c r="AF161" s="99"/>
      <c r="AG161" s="99"/>
      <c r="AH161" s="99"/>
      <c r="AI161" s="147"/>
      <c r="AJ161" s="147"/>
      <c r="AK161" s="148"/>
      <c r="AL161" s="148"/>
      <c r="AM161" s="105">
        <f t="shared" si="39"/>
        <v>525</v>
      </c>
    </row>
    <row r="162" spans="2:40" s="70" customFormat="1" ht="9.75" customHeight="1" x14ac:dyDescent="0.2">
      <c r="B162" s="227"/>
      <c r="C162" s="262"/>
      <c r="D162" s="240"/>
      <c r="E162" s="244"/>
      <c r="F162" s="223"/>
      <c r="G162" s="223"/>
      <c r="H162" s="24" t="s">
        <v>5</v>
      </c>
      <c r="I162" s="126"/>
      <c r="J162" s="121">
        <v>8</v>
      </c>
      <c r="K162" s="99"/>
      <c r="L162" s="99"/>
      <c r="M162" s="69"/>
      <c r="N162" s="69"/>
      <c r="O162" s="121">
        <v>7</v>
      </c>
      <c r="P162" s="99"/>
      <c r="Q162" s="99"/>
      <c r="R162" s="99"/>
      <c r="S162" s="99"/>
      <c r="T162" s="99"/>
      <c r="U162" s="99"/>
      <c r="V162" s="99"/>
      <c r="W162" s="99"/>
      <c r="X162" s="99"/>
      <c r="Y162" s="99"/>
      <c r="Z162" s="99"/>
      <c r="AA162" s="99"/>
      <c r="AB162" s="99"/>
      <c r="AC162" s="99"/>
      <c r="AD162" s="99"/>
      <c r="AE162" s="99"/>
      <c r="AF162" s="99"/>
      <c r="AG162" s="99"/>
      <c r="AH162" s="99"/>
      <c r="AI162" s="147"/>
      <c r="AJ162" s="147"/>
      <c r="AK162" s="148"/>
      <c r="AL162" s="148"/>
      <c r="AM162" s="123">
        <f t="shared" si="39"/>
        <v>15</v>
      </c>
    </row>
    <row r="163" spans="2:40" ht="9.75" customHeight="1" x14ac:dyDescent="0.2">
      <c r="B163" s="226">
        <v>5.3</v>
      </c>
      <c r="C163" s="261"/>
      <c r="D163" s="240"/>
      <c r="E163" s="244"/>
      <c r="F163" s="223"/>
      <c r="G163" s="223"/>
      <c r="H163" s="24" t="s">
        <v>4</v>
      </c>
      <c r="I163" s="126"/>
      <c r="J163" s="99"/>
      <c r="K163" s="99"/>
      <c r="L163" s="99"/>
      <c r="M163" s="69"/>
      <c r="N163" s="69"/>
      <c r="O163" s="69"/>
      <c r="P163" s="99"/>
      <c r="Q163" s="99"/>
      <c r="R163" s="99"/>
      <c r="S163" s="99"/>
      <c r="T163" s="99"/>
      <c r="U163" s="99"/>
      <c r="V163" s="99"/>
      <c r="W163" s="99"/>
      <c r="X163" s="99"/>
      <c r="Y163" s="99"/>
      <c r="Z163" s="99"/>
      <c r="AA163" s="99"/>
      <c r="AB163" s="99"/>
      <c r="AC163" s="99"/>
      <c r="AD163" s="99"/>
      <c r="AE163" s="99"/>
      <c r="AF163" s="99"/>
      <c r="AG163" s="99"/>
      <c r="AH163" s="99"/>
      <c r="AI163" s="147"/>
      <c r="AJ163" s="147"/>
      <c r="AK163" s="148"/>
      <c r="AL163" s="148"/>
      <c r="AM163" s="105">
        <f t="shared" si="39"/>
        <v>0</v>
      </c>
    </row>
    <row r="164" spans="2:40" s="70" customFormat="1" ht="9" customHeight="1" x14ac:dyDescent="0.2">
      <c r="B164" s="227"/>
      <c r="C164" s="262"/>
      <c r="D164" s="240"/>
      <c r="E164" s="244"/>
      <c r="F164" s="223"/>
      <c r="G164" s="223"/>
      <c r="H164" s="24" t="s">
        <v>5</v>
      </c>
      <c r="I164" s="126"/>
      <c r="J164" s="99"/>
      <c r="K164" s="99"/>
      <c r="L164" s="99"/>
      <c r="M164" s="121"/>
      <c r="N164" s="69"/>
      <c r="O164" s="69"/>
      <c r="P164" s="99"/>
      <c r="Q164" s="99"/>
      <c r="R164" s="99"/>
      <c r="S164" s="99"/>
      <c r="T164" s="99"/>
      <c r="U164" s="99"/>
      <c r="V164" s="99"/>
      <c r="W164" s="99"/>
      <c r="X164" s="99"/>
      <c r="Y164" s="99"/>
      <c r="Z164" s="99"/>
      <c r="AA164" s="99"/>
      <c r="AB164" s="99"/>
      <c r="AC164" s="99"/>
      <c r="AD164" s="99"/>
      <c r="AE164" s="99"/>
      <c r="AF164" s="99"/>
      <c r="AG164" s="99"/>
      <c r="AH164" s="99"/>
      <c r="AI164" s="147"/>
      <c r="AJ164" s="147"/>
      <c r="AK164" s="148"/>
      <c r="AL164" s="148"/>
      <c r="AM164" s="123">
        <f t="shared" si="39"/>
        <v>0</v>
      </c>
    </row>
    <row r="165" spans="2:40" ht="9.75" customHeight="1" x14ac:dyDescent="0.2">
      <c r="B165" s="226">
        <v>5.4</v>
      </c>
      <c r="C165" s="261"/>
      <c r="D165" s="240"/>
      <c r="E165" s="244"/>
      <c r="F165" s="223"/>
      <c r="G165" s="223"/>
      <c r="H165" s="24" t="s">
        <v>4</v>
      </c>
      <c r="I165" s="126"/>
      <c r="J165" s="69"/>
      <c r="K165" s="99"/>
      <c r="L165" s="99"/>
      <c r="M165" s="69"/>
      <c r="N165" s="69"/>
      <c r="O165" s="69"/>
      <c r="P165" s="99"/>
      <c r="Q165" s="99"/>
      <c r="R165" s="99"/>
      <c r="S165" s="99"/>
      <c r="T165" s="99"/>
      <c r="U165" s="99"/>
      <c r="V165" s="99"/>
      <c r="W165" s="99"/>
      <c r="X165" s="99"/>
      <c r="Y165" s="99"/>
      <c r="Z165" s="99"/>
      <c r="AA165" s="99"/>
      <c r="AB165" s="99"/>
      <c r="AC165" s="99"/>
      <c r="AD165" s="99"/>
      <c r="AE165" s="99"/>
      <c r="AF165" s="99"/>
      <c r="AG165" s="99"/>
      <c r="AH165" s="99"/>
      <c r="AI165" s="147"/>
      <c r="AJ165" s="147"/>
      <c r="AK165" s="148"/>
      <c r="AL165" s="148"/>
      <c r="AM165" s="105">
        <f t="shared" si="39"/>
        <v>0</v>
      </c>
    </row>
    <row r="166" spans="2:40" s="70" customFormat="1" ht="9.75" customHeight="1" x14ac:dyDescent="0.2">
      <c r="B166" s="227"/>
      <c r="C166" s="262"/>
      <c r="D166" s="240"/>
      <c r="E166" s="244"/>
      <c r="F166" s="223"/>
      <c r="G166" s="223"/>
      <c r="H166" s="24" t="s">
        <v>5</v>
      </c>
      <c r="I166" s="126"/>
      <c r="J166" s="121"/>
      <c r="K166" s="99"/>
      <c r="L166" s="99"/>
      <c r="M166" s="121"/>
      <c r="N166" s="69"/>
      <c r="O166" s="69"/>
      <c r="P166" s="99"/>
      <c r="Q166" s="99"/>
      <c r="R166" s="99"/>
      <c r="S166" s="99"/>
      <c r="T166" s="99"/>
      <c r="U166" s="99"/>
      <c r="V166" s="99"/>
      <c r="W166" s="99"/>
      <c r="X166" s="99"/>
      <c r="Y166" s="99"/>
      <c r="Z166" s="99"/>
      <c r="AA166" s="99"/>
      <c r="AB166" s="99"/>
      <c r="AC166" s="99"/>
      <c r="AD166" s="99"/>
      <c r="AE166" s="99"/>
      <c r="AF166" s="99"/>
      <c r="AG166" s="99"/>
      <c r="AH166" s="99"/>
      <c r="AI166" s="147"/>
      <c r="AJ166" s="147"/>
      <c r="AK166" s="148"/>
      <c r="AL166" s="148"/>
      <c r="AM166" s="123">
        <f t="shared" si="39"/>
        <v>0</v>
      </c>
    </row>
    <row r="167" spans="2:40" ht="9.75" customHeight="1" x14ac:dyDescent="0.2">
      <c r="B167" s="226">
        <v>5.5</v>
      </c>
      <c r="C167" s="261"/>
      <c r="D167" s="240"/>
      <c r="E167" s="244"/>
      <c r="F167" s="223"/>
      <c r="G167" s="223"/>
      <c r="H167" s="24" t="s">
        <v>4</v>
      </c>
      <c r="I167" s="102"/>
      <c r="J167" s="69"/>
      <c r="K167" s="99"/>
      <c r="L167" s="99"/>
      <c r="M167" s="69"/>
      <c r="N167" s="69"/>
      <c r="O167" s="69"/>
      <c r="P167" s="99"/>
      <c r="Q167" s="99"/>
      <c r="R167" s="99"/>
      <c r="S167" s="99"/>
      <c r="T167" s="99"/>
      <c r="U167" s="99"/>
      <c r="V167" s="99"/>
      <c r="W167" s="99"/>
      <c r="X167" s="99"/>
      <c r="Y167" s="99"/>
      <c r="Z167" s="99"/>
      <c r="AA167" s="99"/>
      <c r="AB167" s="99"/>
      <c r="AC167" s="99"/>
      <c r="AD167" s="99"/>
      <c r="AE167" s="99"/>
      <c r="AF167" s="99"/>
      <c r="AG167" s="99"/>
      <c r="AH167" s="99"/>
      <c r="AI167" s="147"/>
      <c r="AJ167" s="147"/>
      <c r="AK167" s="148"/>
      <c r="AL167" s="148"/>
      <c r="AM167" s="105">
        <f t="shared" si="39"/>
        <v>0</v>
      </c>
    </row>
    <row r="168" spans="2:40" s="70" customFormat="1" ht="9.75" customHeight="1" x14ac:dyDescent="0.2">
      <c r="B168" s="227"/>
      <c r="C168" s="262"/>
      <c r="D168" s="240"/>
      <c r="E168" s="244"/>
      <c r="F168" s="223"/>
      <c r="G168" s="223"/>
      <c r="H168" s="24" t="s">
        <v>5</v>
      </c>
      <c r="I168" s="102"/>
      <c r="J168" s="121"/>
      <c r="K168" s="99"/>
      <c r="L168" s="99"/>
      <c r="M168" s="69"/>
      <c r="N168" s="69"/>
      <c r="O168" s="69"/>
      <c r="P168" s="99"/>
      <c r="Q168" s="99"/>
      <c r="R168" s="99"/>
      <c r="S168" s="99"/>
      <c r="T168" s="99"/>
      <c r="U168" s="99"/>
      <c r="V168" s="99"/>
      <c r="W168" s="99"/>
      <c r="X168" s="99"/>
      <c r="Y168" s="99"/>
      <c r="Z168" s="99"/>
      <c r="AA168" s="99"/>
      <c r="AB168" s="99"/>
      <c r="AC168" s="99"/>
      <c r="AD168" s="99"/>
      <c r="AE168" s="99"/>
      <c r="AF168" s="99"/>
      <c r="AG168" s="99"/>
      <c r="AH168" s="99"/>
      <c r="AI168" s="147"/>
      <c r="AJ168" s="147"/>
      <c r="AK168" s="148"/>
      <c r="AL168" s="148"/>
      <c r="AM168" s="123">
        <f t="shared" si="39"/>
        <v>0</v>
      </c>
    </row>
    <row r="169" spans="2:40" ht="9.75" customHeight="1" x14ac:dyDescent="0.2">
      <c r="B169" s="226">
        <v>5.6</v>
      </c>
      <c r="C169" s="261"/>
      <c r="D169" s="240"/>
      <c r="E169" s="244"/>
      <c r="F169" s="223"/>
      <c r="G169" s="223"/>
      <c r="H169" s="24" t="s">
        <v>4</v>
      </c>
      <c r="I169" s="126"/>
      <c r="J169" s="69"/>
      <c r="K169" s="99"/>
      <c r="L169" s="69"/>
      <c r="M169" s="69"/>
      <c r="N169" s="69"/>
      <c r="O169" s="69"/>
      <c r="P169" s="99"/>
      <c r="Q169" s="99"/>
      <c r="R169" s="99"/>
      <c r="S169" s="99"/>
      <c r="T169" s="99"/>
      <c r="U169" s="99"/>
      <c r="V169" s="99"/>
      <c r="W169" s="99"/>
      <c r="X169" s="99"/>
      <c r="Y169" s="99"/>
      <c r="Z169" s="99"/>
      <c r="AA169" s="99"/>
      <c r="AB169" s="99"/>
      <c r="AC169" s="99"/>
      <c r="AD169" s="99"/>
      <c r="AE169" s="99"/>
      <c r="AF169" s="99"/>
      <c r="AG169" s="99"/>
      <c r="AH169" s="99"/>
      <c r="AI169" s="147"/>
      <c r="AJ169" s="147"/>
      <c r="AK169" s="148"/>
      <c r="AL169" s="148"/>
      <c r="AM169" s="105">
        <f t="shared" si="39"/>
        <v>0</v>
      </c>
    </row>
    <row r="170" spans="2:40" s="70" customFormat="1" ht="9.75" customHeight="1" x14ac:dyDescent="0.2">
      <c r="B170" s="227"/>
      <c r="C170" s="262"/>
      <c r="D170" s="240"/>
      <c r="E170" s="244"/>
      <c r="F170" s="223"/>
      <c r="G170" s="223"/>
      <c r="H170" s="24" t="s">
        <v>5</v>
      </c>
      <c r="I170" s="126"/>
      <c r="J170" s="121"/>
      <c r="K170" s="99"/>
      <c r="L170" s="121"/>
      <c r="M170" s="69"/>
      <c r="N170" s="69"/>
      <c r="O170" s="99"/>
      <c r="P170" s="99"/>
      <c r="Q170" s="99"/>
      <c r="R170" s="99"/>
      <c r="S170" s="99"/>
      <c r="T170" s="99"/>
      <c r="U170" s="99"/>
      <c r="V170" s="99"/>
      <c r="W170" s="99"/>
      <c r="X170" s="99"/>
      <c r="Y170" s="99"/>
      <c r="Z170" s="99"/>
      <c r="AA170" s="99"/>
      <c r="AB170" s="99"/>
      <c r="AC170" s="99"/>
      <c r="AD170" s="99"/>
      <c r="AE170" s="99"/>
      <c r="AF170" s="99"/>
      <c r="AG170" s="99"/>
      <c r="AH170" s="99"/>
      <c r="AI170" s="147"/>
      <c r="AJ170" s="147"/>
      <c r="AK170" s="148"/>
      <c r="AL170" s="148"/>
      <c r="AM170" s="123">
        <f t="shared" si="39"/>
        <v>0</v>
      </c>
    </row>
    <row r="171" spans="2:40" ht="9.75" customHeight="1" x14ac:dyDescent="0.2">
      <c r="B171" s="226">
        <v>5.7</v>
      </c>
      <c r="C171" s="261"/>
      <c r="D171" s="240"/>
      <c r="E171" s="244"/>
      <c r="F171" s="223"/>
      <c r="G171" s="223"/>
      <c r="H171" s="24" t="s">
        <v>4</v>
      </c>
      <c r="I171" s="126"/>
      <c r="J171" s="69"/>
      <c r="K171" s="99"/>
      <c r="L171" s="99"/>
      <c r="M171" s="99"/>
      <c r="N171" s="99"/>
      <c r="O171" s="99"/>
      <c r="P171" s="99"/>
      <c r="Q171" s="99"/>
      <c r="R171" s="99"/>
      <c r="S171" s="99"/>
      <c r="T171" s="99"/>
      <c r="U171" s="99"/>
      <c r="V171" s="99"/>
      <c r="W171" s="99"/>
      <c r="X171" s="99"/>
      <c r="Y171" s="99"/>
      <c r="Z171" s="99"/>
      <c r="AA171" s="99"/>
      <c r="AB171" s="99"/>
      <c r="AC171" s="99"/>
      <c r="AD171" s="99"/>
      <c r="AE171" s="99"/>
      <c r="AF171" s="99"/>
      <c r="AG171" s="99"/>
      <c r="AH171" s="99"/>
      <c r="AI171" s="147"/>
      <c r="AJ171" s="147"/>
      <c r="AK171" s="148"/>
      <c r="AL171" s="148"/>
      <c r="AM171" s="105">
        <f t="shared" si="39"/>
        <v>0</v>
      </c>
    </row>
    <row r="172" spans="2:40" s="70" customFormat="1" ht="9.75" customHeight="1" x14ac:dyDescent="0.2">
      <c r="B172" s="227"/>
      <c r="C172" s="262"/>
      <c r="D172" s="240"/>
      <c r="E172" s="244"/>
      <c r="F172" s="223"/>
      <c r="G172" s="223"/>
      <c r="H172" s="24" t="s">
        <v>5</v>
      </c>
      <c r="I172" s="126"/>
      <c r="J172" s="121"/>
      <c r="K172" s="99"/>
      <c r="L172" s="99"/>
      <c r="M172" s="99"/>
      <c r="N172" s="99"/>
      <c r="O172" s="99"/>
      <c r="P172" s="99"/>
      <c r="Q172" s="99"/>
      <c r="R172" s="99"/>
      <c r="S172" s="99"/>
      <c r="T172" s="99"/>
      <c r="U172" s="99"/>
      <c r="V172" s="99"/>
      <c r="W172" s="99"/>
      <c r="X172" s="99"/>
      <c r="Y172" s="99"/>
      <c r="Z172" s="99"/>
      <c r="AA172" s="99"/>
      <c r="AB172" s="99"/>
      <c r="AC172" s="99"/>
      <c r="AD172" s="99"/>
      <c r="AE172" s="99"/>
      <c r="AF172" s="99"/>
      <c r="AG172" s="99"/>
      <c r="AH172" s="99"/>
      <c r="AI172" s="147"/>
      <c r="AJ172" s="147"/>
      <c r="AK172" s="148"/>
      <c r="AL172" s="148"/>
      <c r="AM172" s="123">
        <f t="shared" si="39"/>
        <v>0</v>
      </c>
    </row>
    <row r="173" spans="2:40" ht="14.25" customHeight="1" x14ac:dyDescent="0.2">
      <c r="B173" s="257">
        <v>6</v>
      </c>
      <c r="C173" s="265" t="s">
        <v>152</v>
      </c>
      <c r="D173" s="249"/>
      <c r="E173" s="250">
        <f>SUM(E175)</f>
        <v>15</v>
      </c>
      <c r="F173" s="247"/>
      <c r="G173" s="247">
        <f>SUM(G175:G176)</f>
        <v>1500</v>
      </c>
      <c r="H173" s="31" t="s">
        <v>4</v>
      </c>
      <c r="I173" s="112">
        <f>SUM(I175)</f>
        <v>1</v>
      </c>
      <c r="J173" s="112">
        <f t="shared" ref="J173:N173" si="41">SUM(J175)</f>
        <v>1</v>
      </c>
      <c r="K173" s="112">
        <f t="shared" si="41"/>
        <v>1</v>
      </c>
      <c r="L173" s="112">
        <f t="shared" si="41"/>
        <v>1</v>
      </c>
      <c r="M173" s="112">
        <f>SUM(M175)</f>
        <v>1</v>
      </c>
      <c r="N173" s="112">
        <f t="shared" si="41"/>
        <v>1</v>
      </c>
      <c r="O173" s="112">
        <f>O175</f>
        <v>1</v>
      </c>
      <c r="P173" s="112">
        <f t="shared" ref="P173:AK173" si="42">P175</f>
        <v>1</v>
      </c>
      <c r="Q173" s="112">
        <f t="shared" si="42"/>
        <v>1</v>
      </c>
      <c r="R173" s="112">
        <f t="shared" si="42"/>
        <v>1</v>
      </c>
      <c r="S173" s="112">
        <f t="shared" si="42"/>
        <v>1</v>
      </c>
      <c r="T173" s="112">
        <f t="shared" si="42"/>
        <v>1</v>
      </c>
      <c r="U173" s="112">
        <f t="shared" si="42"/>
        <v>1</v>
      </c>
      <c r="V173" s="112">
        <f t="shared" si="42"/>
        <v>1</v>
      </c>
      <c r="W173" s="112">
        <f t="shared" si="42"/>
        <v>1</v>
      </c>
      <c r="X173" s="112">
        <f t="shared" si="42"/>
        <v>0</v>
      </c>
      <c r="Y173" s="112">
        <f t="shared" si="42"/>
        <v>0</v>
      </c>
      <c r="Z173" s="112">
        <f t="shared" si="42"/>
        <v>0</v>
      </c>
      <c r="AA173" s="112">
        <f t="shared" si="42"/>
        <v>0</v>
      </c>
      <c r="AB173" s="112">
        <f t="shared" si="42"/>
        <v>0</v>
      </c>
      <c r="AC173" s="112">
        <f t="shared" si="42"/>
        <v>0</v>
      </c>
      <c r="AD173" s="112">
        <f t="shared" si="42"/>
        <v>0</v>
      </c>
      <c r="AE173" s="112">
        <f t="shared" si="42"/>
        <v>0</v>
      </c>
      <c r="AF173" s="112">
        <f t="shared" si="42"/>
        <v>0</v>
      </c>
      <c r="AG173" s="112">
        <f t="shared" si="42"/>
        <v>0</v>
      </c>
      <c r="AH173" s="112">
        <f t="shared" si="42"/>
        <v>0</v>
      </c>
      <c r="AI173" s="112">
        <f t="shared" si="42"/>
        <v>0</v>
      </c>
      <c r="AJ173" s="112">
        <f t="shared" si="42"/>
        <v>0</v>
      </c>
      <c r="AK173" s="112">
        <f t="shared" si="42"/>
        <v>0</v>
      </c>
      <c r="AL173" s="112">
        <f t="shared" ref="AL173" si="43">AL175</f>
        <v>0</v>
      </c>
      <c r="AM173" s="112">
        <f>AM175</f>
        <v>15</v>
      </c>
      <c r="AN173" s="184">
        <f>SUM(I173:AL173)</f>
        <v>15</v>
      </c>
    </row>
    <row r="174" spans="2:40" ht="9.75" customHeight="1" x14ac:dyDescent="0.2">
      <c r="B174" s="258"/>
      <c r="C174" s="266"/>
      <c r="D174" s="249"/>
      <c r="E174" s="250"/>
      <c r="F174" s="247"/>
      <c r="G174" s="247"/>
      <c r="H174" s="31" t="s">
        <v>5</v>
      </c>
      <c r="I174" s="113">
        <f>SUM(I176)</f>
        <v>100</v>
      </c>
      <c r="J174" s="113">
        <f t="shared" ref="J174:N174" si="44">SUM(J176)</f>
        <v>100</v>
      </c>
      <c r="K174" s="113">
        <f t="shared" si="44"/>
        <v>100</v>
      </c>
      <c r="L174" s="113">
        <f t="shared" si="44"/>
        <v>100</v>
      </c>
      <c r="M174" s="113">
        <f t="shared" si="44"/>
        <v>100</v>
      </c>
      <c r="N174" s="113">
        <f t="shared" si="44"/>
        <v>100</v>
      </c>
      <c r="O174" s="161">
        <f>O176</f>
        <v>100</v>
      </c>
      <c r="P174" s="161">
        <f t="shared" ref="P174:AM174" si="45">P176</f>
        <v>100</v>
      </c>
      <c r="Q174" s="161">
        <f t="shared" si="45"/>
        <v>100</v>
      </c>
      <c r="R174" s="161">
        <f t="shared" si="45"/>
        <v>100</v>
      </c>
      <c r="S174" s="161">
        <f t="shared" si="45"/>
        <v>100</v>
      </c>
      <c r="T174" s="161">
        <f t="shared" si="45"/>
        <v>100</v>
      </c>
      <c r="U174" s="161">
        <f t="shared" si="45"/>
        <v>100</v>
      </c>
      <c r="V174" s="161">
        <f t="shared" si="45"/>
        <v>100</v>
      </c>
      <c r="W174" s="161">
        <f t="shared" si="45"/>
        <v>100</v>
      </c>
      <c r="X174" s="161">
        <f t="shared" si="45"/>
        <v>0</v>
      </c>
      <c r="Y174" s="161">
        <f t="shared" si="45"/>
        <v>0</v>
      </c>
      <c r="Z174" s="161">
        <f t="shared" si="45"/>
        <v>0</v>
      </c>
      <c r="AA174" s="161">
        <f t="shared" si="45"/>
        <v>0</v>
      </c>
      <c r="AB174" s="161">
        <f t="shared" si="45"/>
        <v>0</v>
      </c>
      <c r="AC174" s="161">
        <f t="shared" si="45"/>
        <v>0</v>
      </c>
      <c r="AD174" s="161">
        <f t="shared" si="45"/>
        <v>0</v>
      </c>
      <c r="AE174" s="161">
        <f t="shared" si="45"/>
        <v>0</v>
      </c>
      <c r="AF174" s="161">
        <f t="shared" si="45"/>
        <v>0</v>
      </c>
      <c r="AG174" s="161">
        <f t="shared" si="45"/>
        <v>0</v>
      </c>
      <c r="AH174" s="161">
        <f t="shared" si="45"/>
        <v>0</v>
      </c>
      <c r="AI174" s="161">
        <f t="shared" si="45"/>
        <v>0</v>
      </c>
      <c r="AJ174" s="161">
        <f t="shared" si="45"/>
        <v>0</v>
      </c>
      <c r="AK174" s="161">
        <f t="shared" si="45"/>
        <v>0</v>
      </c>
      <c r="AL174" s="161">
        <f t="shared" ref="AL174" si="46">AL176</f>
        <v>0</v>
      </c>
      <c r="AM174" s="161">
        <f t="shared" si="45"/>
        <v>1500</v>
      </c>
    </row>
    <row r="175" spans="2:40" ht="14.25" customHeight="1" x14ac:dyDescent="0.2">
      <c r="B175" s="86"/>
      <c r="C175" s="267" t="s">
        <v>87</v>
      </c>
      <c r="D175" s="253" t="s">
        <v>88</v>
      </c>
      <c r="E175" s="255">
        <v>15</v>
      </c>
      <c r="F175" s="251">
        <v>100</v>
      </c>
      <c r="G175" s="251">
        <f>F175*E175</f>
        <v>1500</v>
      </c>
      <c r="H175" s="2" t="s">
        <v>5</v>
      </c>
      <c r="I175" s="159">
        <v>1</v>
      </c>
      <c r="J175" s="159">
        <v>1</v>
      </c>
      <c r="K175" s="159">
        <v>1</v>
      </c>
      <c r="L175" s="159">
        <v>1</v>
      </c>
      <c r="M175" s="159">
        <v>1</v>
      </c>
      <c r="N175" s="159">
        <v>1</v>
      </c>
      <c r="O175" s="159">
        <v>1</v>
      </c>
      <c r="P175" s="159">
        <v>1</v>
      </c>
      <c r="Q175" s="159">
        <v>1</v>
      </c>
      <c r="R175" s="159">
        <v>1</v>
      </c>
      <c r="S175" s="159">
        <v>1</v>
      </c>
      <c r="T175" s="160">
        <v>1</v>
      </c>
      <c r="U175" s="160">
        <v>1</v>
      </c>
      <c r="V175" s="160">
        <v>1</v>
      </c>
      <c r="W175" s="109">
        <v>1</v>
      </c>
      <c r="X175" s="109"/>
      <c r="Y175" s="111"/>
      <c r="Z175" s="111"/>
      <c r="AA175" s="111"/>
      <c r="AB175" s="111"/>
      <c r="AC175" s="111"/>
      <c r="AD175" s="111"/>
      <c r="AE175" s="111"/>
      <c r="AF175" s="111"/>
      <c r="AG175" s="111"/>
      <c r="AH175" s="111"/>
      <c r="AI175" s="114"/>
      <c r="AJ175" s="114"/>
      <c r="AK175" s="154"/>
      <c r="AL175" s="154"/>
      <c r="AM175" s="105">
        <f>SUM(I175:AL175)</f>
        <v>15</v>
      </c>
    </row>
    <row r="176" spans="2:40" ht="13.5" customHeight="1" x14ac:dyDescent="0.2">
      <c r="B176" s="87">
        <v>6.1</v>
      </c>
      <c r="C176" s="268"/>
      <c r="D176" s="254"/>
      <c r="E176" s="256"/>
      <c r="F176" s="252"/>
      <c r="G176" s="252"/>
      <c r="H176" s="2" t="s">
        <v>4</v>
      </c>
      <c r="I176" s="159">
        <v>100</v>
      </c>
      <c r="J176" s="159">
        <v>100</v>
      </c>
      <c r="K176" s="159">
        <v>100</v>
      </c>
      <c r="L176" s="159">
        <v>100</v>
      </c>
      <c r="M176" s="159">
        <v>100</v>
      </c>
      <c r="N176" s="159">
        <v>100</v>
      </c>
      <c r="O176" s="159">
        <v>100</v>
      </c>
      <c r="P176" s="159">
        <v>100</v>
      </c>
      <c r="Q176" s="159">
        <v>100</v>
      </c>
      <c r="R176" s="159">
        <v>100</v>
      </c>
      <c r="S176" s="159">
        <v>100</v>
      </c>
      <c r="T176" s="159">
        <v>100</v>
      </c>
      <c r="U176" s="159">
        <v>100</v>
      </c>
      <c r="V176" s="159">
        <v>100</v>
      </c>
      <c r="W176" s="159">
        <v>100</v>
      </c>
      <c r="X176" s="160"/>
      <c r="Y176" s="140"/>
      <c r="Z176" s="140"/>
      <c r="AA176" s="140"/>
      <c r="AB176" s="140"/>
      <c r="AC176" s="140"/>
      <c r="AD176" s="140"/>
      <c r="AE176" s="140"/>
      <c r="AF176" s="140"/>
      <c r="AG176" s="140"/>
      <c r="AH176" s="140"/>
      <c r="AI176" s="167"/>
      <c r="AJ176" s="167"/>
      <c r="AK176" s="168"/>
      <c r="AL176" s="168"/>
      <c r="AM176" s="123">
        <f>SUM(I176:AL176)</f>
        <v>1500</v>
      </c>
    </row>
    <row r="177" spans="2:40" ht="12.75" x14ac:dyDescent="0.2">
      <c r="B177" s="217" t="s">
        <v>149</v>
      </c>
      <c r="C177" s="217"/>
      <c r="D177" s="162"/>
      <c r="E177" s="163"/>
      <c r="F177" s="164"/>
      <c r="G177" s="164">
        <f>G173+G157+G149+G99+G83+G39</f>
        <v>77496</v>
      </c>
      <c r="H177" s="165"/>
      <c r="I177" s="164" t="e">
        <f>I173+I157+I149+I99+I83+I39</f>
        <v>#REF!</v>
      </c>
      <c r="J177" s="164" t="e">
        <f>J173+J157+J149+J99+J83+J39</f>
        <v>#REF!</v>
      </c>
      <c r="K177" s="164" t="e">
        <f>K173+K157+K149+K99+K83+K39</f>
        <v>#REF!</v>
      </c>
      <c r="L177" s="164" t="e">
        <f>L173+L157+L149+L99+L83+L39</f>
        <v>#REF!</v>
      </c>
      <c r="M177" s="164" t="e">
        <f>M173+M157+M149+M99+M83+M39</f>
        <v>#REF!</v>
      </c>
      <c r="N177" s="164" t="e">
        <f>N173+N157+N149+N99+N83+N39</f>
        <v>#REF!</v>
      </c>
      <c r="O177" s="164" t="e">
        <f>O173+O157+O149+O99+O83+O39</f>
        <v>#REF!</v>
      </c>
      <c r="P177" s="164" t="e">
        <f>P173+P157+P149+P99+P83+P39</f>
        <v>#REF!</v>
      </c>
      <c r="Q177" s="164" t="e">
        <f>Q173+Q157+Q149+Q99+Q83+Q39</f>
        <v>#REF!</v>
      </c>
      <c r="R177" s="164" t="e">
        <f>R173+R157+R149+R99+R83+R39</f>
        <v>#REF!</v>
      </c>
      <c r="S177" s="164" t="e">
        <f>S173+S157+S149+S99+S83+S39</f>
        <v>#REF!</v>
      </c>
      <c r="T177" s="164" t="e">
        <f>T173+T157+T149+T99+T83+T39</f>
        <v>#REF!</v>
      </c>
      <c r="U177" s="164" t="e">
        <f>U173+U157+U149+U99+U83+U39</f>
        <v>#REF!</v>
      </c>
      <c r="V177" s="164" t="e">
        <f>V173+V157+V149+V99+V83+V39</f>
        <v>#REF!</v>
      </c>
      <c r="W177" s="164" t="e">
        <f>W173+W157+W149+W99+W83+W39</f>
        <v>#REF!</v>
      </c>
      <c r="X177" s="164" t="e">
        <f>X173+X157+X149+X99+X83+X39</f>
        <v>#REF!</v>
      </c>
      <c r="Y177" s="164" t="e">
        <f>Y173+Y157+Y149+Y99+Y83+Y39</f>
        <v>#REF!</v>
      </c>
      <c r="Z177" s="164" t="e">
        <f>Z173+Z157+Z149+Z99+Z83+Z39</f>
        <v>#REF!</v>
      </c>
      <c r="AA177" s="164" t="e">
        <f>AA173+AA157+AA149+AA99+AA83+AA39</f>
        <v>#REF!</v>
      </c>
      <c r="AB177" s="164" t="e">
        <f>AB173+AB157+AB149+AB99+AB83+AB39</f>
        <v>#REF!</v>
      </c>
      <c r="AC177" s="164" t="e">
        <f>AC173+AC157+AC149+AC99+AC83+AC39</f>
        <v>#REF!</v>
      </c>
      <c r="AD177" s="164" t="e">
        <f>AD173+AD157+AD149+AD99+AD83+AD39</f>
        <v>#REF!</v>
      </c>
      <c r="AE177" s="164" t="e">
        <f>AE173+AE157+AE149+AE99+AE83+AE39</f>
        <v>#REF!</v>
      </c>
      <c r="AF177" s="164" t="e">
        <f>AF173+AF157+AF149+AF99+AF83+AF39</f>
        <v>#REF!</v>
      </c>
      <c r="AG177" s="164" t="e">
        <f>AG173+AG157+AG149+AG99+AG83+AG39</f>
        <v>#REF!</v>
      </c>
      <c r="AH177" s="164" t="e">
        <f>AH173+AH157+AH149+AH99+AH83+AH39</f>
        <v>#REF!</v>
      </c>
      <c r="AI177" s="164" t="e">
        <f>AI173+AI157+AI149+AI99+AI83+AI39</f>
        <v>#REF!</v>
      </c>
      <c r="AJ177" s="164" t="e">
        <f>AJ173+AJ157+AJ149+AJ99+AJ83+AJ39</f>
        <v>#REF!</v>
      </c>
      <c r="AK177" s="164" t="e">
        <f>AK173+AK157+AK149+AK99+AK83+AK39</f>
        <v>#REF!</v>
      </c>
      <c r="AL177" s="164" t="e">
        <f>AL173+AL157+AL149+AL99+AL83+AL39</f>
        <v>#REF!</v>
      </c>
      <c r="AM177" s="166" t="e">
        <f>AM39+AM83+AM99+AM149+AM157+AM173</f>
        <v>#REF!</v>
      </c>
      <c r="AN177" s="183" t="e">
        <f>SUM(I177:AL177)</f>
        <v>#REF!</v>
      </c>
    </row>
    <row r="178" spans="2:40" x14ac:dyDescent="0.2">
      <c r="J178" s="79"/>
      <c r="N178" s="169"/>
      <c r="T178" s="169"/>
      <c r="AK178" s="74"/>
      <c r="AL178" s="74"/>
      <c r="AM178" s="183"/>
    </row>
    <row r="179" spans="2:40" x14ac:dyDescent="0.2">
      <c r="I179" s="169"/>
      <c r="J179" s="169"/>
      <c r="K179" s="169"/>
      <c r="L179" s="169"/>
      <c r="M179" s="169"/>
      <c r="N179" s="169"/>
      <c r="T179" s="169"/>
      <c r="AL179" s="74"/>
    </row>
    <row r="180" spans="2:40" x14ac:dyDescent="0.2">
      <c r="N180" s="169"/>
      <c r="T180" s="169"/>
    </row>
  </sheetData>
  <mergeCells count="476">
    <mergeCell ref="B177:C177"/>
    <mergeCell ref="AM37:AM38"/>
    <mergeCell ref="B55:B56"/>
    <mergeCell ref="C55:C56"/>
    <mergeCell ref="D55:D56"/>
    <mergeCell ref="E55:E56"/>
    <mergeCell ref="F55:F56"/>
    <mergeCell ref="G55:G56"/>
    <mergeCell ref="B63:B64"/>
    <mergeCell ref="C63:C64"/>
    <mergeCell ref="D63:D64"/>
    <mergeCell ref="E63:E64"/>
    <mergeCell ref="F63:F64"/>
    <mergeCell ref="G63:G64"/>
    <mergeCell ref="G39:G40"/>
    <mergeCell ref="E39:E40"/>
    <mergeCell ref="B39:B40"/>
    <mergeCell ref="C39:C40"/>
    <mergeCell ref="D39:D40"/>
    <mergeCell ref="F39:F40"/>
    <mergeCell ref="B113:B114"/>
    <mergeCell ref="B89:B90"/>
    <mergeCell ref="C107:C108"/>
    <mergeCell ref="C109:C110"/>
    <mergeCell ref="C89:C90"/>
    <mergeCell ref="B91:B92"/>
    <mergeCell ref="B95:B96"/>
    <mergeCell ref="B99:B100"/>
    <mergeCell ref="B101:B102"/>
    <mergeCell ref="C99:C100"/>
    <mergeCell ref="C111:C112"/>
    <mergeCell ref="C97:C98"/>
    <mergeCell ref="B93:B94"/>
    <mergeCell ref="B105:B106"/>
    <mergeCell ref="B107:B108"/>
    <mergeCell ref="B109:B110"/>
    <mergeCell ref="B111:B112"/>
    <mergeCell ref="C91:C92"/>
    <mergeCell ref="C95:C96"/>
    <mergeCell ref="C101:C102"/>
    <mergeCell ref="C103:C104"/>
    <mergeCell ref="B103:B104"/>
    <mergeCell ref="B137:B138"/>
    <mergeCell ref="B127:B128"/>
    <mergeCell ref="B129:B130"/>
    <mergeCell ref="B131:B132"/>
    <mergeCell ref="B149:B150"/>
    <mergeCell ref="B151:B152"/>
    <mergeCell ref="B139:B140"/>
    <mergeCell ref="B141:B142"/>
    <mergeCell ref="C135:C136"/>
    <mergeCell ref="C149:C150"/>
    <mergeCell ref="G145:G146"/>
    <mergeCell ref="G137:G138"/>
    <mergeCell ref="G147:G148"/>
    <mergeCell ref="E113:E114"/>
    <mergeCell ref="D115:D116"/>
    <mergeCell ref="E135:E136"/>
    <mergeCell ref="D135:D136"/>
    <mergeCell ref="E129:E130"/>
    <mergeCell ref="D119:D120"/>
    <mergeCell ref="E119:E120"/>
    <mergeCell ref="E133:E134"/>
    <mergeCell ref="D133:D134"/>
    <mergeCell ref="F119:F120"/>
    <mergeCell ref="D121:D122"/>
    <mergeCell ref="E121:E122"/>
    <mergeCell ref="F129:F130"/>
    <mergeCell ref="F127:F128"/>
    <mergeCell ref="D123:D124"/>
    <mergeCell ref="D125:D126"/>
    <mergeCell ref="E115:E116"/>
    <mergeCell ref="D117:D118"/>
    <mergeCell ref="D113:D114"/>
    <mergeCell ref="F113:F114"/>
    <mergeCell ref="E141:E142"/>
    <mergeCell ref="G131:G132"/>
    <mergeCell ref="G133:G134"/>
    <mergeCell ref="G135:G136"/>
    <mergeCell ref="G125:G126"/>
    <mergeCell ref="G127:G128"/>
    <mergeCell ref="E117:E118"/>
    <mergeCell ref="D127:D128"/>
    <mergeCell ref="E125:E126"/>
    <mergeCell ref="E127:E128"/>
    <mergeCell ref="F125:F126"/>
    <mergeCell ref="F135:F136"/>
    <mergeCell ref="D20:J20"/>
    <mergeCell ref="D21:J21"/>
    <mergeCell ref="D22:J22"/>
    <mergeCell ref="D23:J23"/>
    <mergeCell ref="D24:J24"/>
    <mergeCell ref="K6:T6"/>
    <mergeCell ref="U6:AK6"/>
    <mergeCell ref="D10:AK10"/>
    <mergeCell ref="G121:G122"/>
    <mergeCell ref="E29:K29"/>
    <mergeCell ref="D12:AK12"/>
    <mergeCell ref="C14:F14"/>
    <mergeCell ref="G14:AK14"/>
    <mergeCell ref="K21:L21"/>
    <mergeCell ref="W18:AK18"/>
    <mergeCell ref="W19:AK19"/>
    <mergeCell ref="K18:L18"/>
    <mergeCell ref="K19:L19"/>
    <mergeCell ref="C115:C116"/>
    <mergeCell ref="C117:C118"/>
    <mergeCell ref="C119:C120"/>
    <mergeCell ref="C121:C122"/>
    <mergeCell ref="K20:L20"/>
    <mergeCell ref="M20:V20"/>
    <mergeCell ref="W20:AK20"/>
    <mergeCell ref="K23:L23"/>
    <mergeCell ref="K24:L24"/>
    <mergeCell ref="B2:AK2"/>
    <mergeCell ref="B37:B38"/>
    <mergeCell ref="C37:C38"/>
    <mergeCell ref="D37:D38"/>
    <mergeCell ref="E37:E38"/>
    <mergeCell ref="F37:F38"/>
    <mergeCell ref="H37:H38"/>
    <mergeCell ref="I37:AK37"/>
    <mergeCell ref="G37:G38"/>
    <mergeCell ref="K16:M16"/>
    <mergeCell ref="D6:I6"/>
    <mergeCell ref="D8:AK8"/>
    <mergeCell ref="W16:AK16"/>
    <mergeCell ref="H16:J16"/>
    <mergeCell ref="D16:G16"/>
    <mergeCell ref="T16:V16"/>
    <mergeCell ref="M22:V22"/>
    <mergeCell ref="C3:C5"/>
    <mergeCell ref="D19:J19"/>
    <mergeCell ref="M23:V23"/>
    <mergeCell ref="M24:V24"/>
    <mergeCell ref="M21:V21"/>
    <mergeCell ref="W21:AK21"/>
    <mergeCell ref="D26:AK26"/>
    <mergeCell ref="W28:AK28"/>
    <mergeCell ref="L28:V28"/>
    <mergeCell ref="E28:K28"/>
    <mergeCell ref="C28:D28"/>
    <mergeCell ref="K22:L22"/>
    <mergeCell ref="W22:AK22"/>
    <mergeCell ref="L29:V29"/>
    <mergeCell ref="W29:AK29"/>
    <mergeCell ref="C47:C48"/>
    <mergeCell ref="C51:C52"/>
    <mergeCell ref="E69:E70"/>
    <mergeCell ref="D69:D70"/>
    <mergeCell ref="G49:G50"/>
    <mergeCell ref="E51:E52"/>
    <mergeCell ref="F51:F52"/>
    <mergeCell ref="G51:G52"/>
    <mergeCell ref="E41:E42"/>
    <mergeCell ref="F41:F42"/>
    <mergeCell ref="G41:G42"/>
    <mergeCell ref="G67:G68"/>
    <mergeCell ref="E43:E44"/>
    <mergeCell ref="F43:F44"/>
    <mergeCell ref="G43:G44"/>
    <mergeCell ref="E45:E46"/>
    <mergeCell ref="F45:F46"/>
    <mergeCell ref="G45:G46"/>
    <mergeCell ref="D65:D66"/>
    <mergeCell ref="E71:E72"/>
    <mergeCell ref="D67:D68"/>
    <mergeCell ref="E67:E68"/>
    <mergeCell ref="F67:F68"/>
    <mergeCell ref="D51:D52"/>
    <mergeCell ref="G65:G66"/>
    <mergeCell ref="F57:F58"/>
    <mergeCell ref="G57:G58"/>
    <mergeCell ref="F59:F60"/>
    <mergeCell ref="G59:G60"/>
    <mergeCell ref="F61:F62"/>
    <mergeCell ref="G71:G72"/>
    <mergeCell ref="F69:F70"/>
    <mergeCell ref="F71:F72"/>
    <mergeCell ref="G69:G70"/>
    <mergeCell ref="B51:B52"/>
    <mergeCell ref="C65:C66"/>
    <mergeCell ref="B57:B58"/>
    <mergeCell ref="B59:B60"/>
    <mergeCell ref="B61:B62"/>
    <mergeCell ref="E61:E62"/>
    <mergeCell ref="G53:G54"/>
    <mergeCell ref="B53:B54"/>
    <mergeCell ref="G61:G62"/>
    <mergeCell ref="D53:D54"/>
    <mergeCell ref="E53:E54"/>
    <mergeCell ref="F53:F54"/>
    <mergeCell ref="D57:D58"/>
    <mergeCell ref="D59:D60"/>
    <mergeCell ref="D61:D62"/>
    <mergeCell ref="E57:E58"/>
    <mergeCell ref="E59:E60"/>
    <mergeCell ref="C53:C54"/>
    <mergeCell ref="C61:C62"/>
    <mergeCell ref="C59:C60"/>
    <mergeCell ref="C57:C58"/>
    <mergeCell ref="E65:E66"/>
    <mergeCell ref="F65:F66"/>
    <mergeCell ref="B18:B24"/>
    <mergeCell ref="B41:B42"/>
    <mergeCell ref="C43:C44"/>
    <mergeCell ref="C45:C46"/>
    <mergeCell ref="C49:C50"/>
    <mergeCell ref="B43:B44"/>
    <mergeCell ref="B45:B46"/>
    <mergeCell ref="B47:B48"/>
    <mergeCell ref="B49:B50"/>
    <mergeCell ref="B28:B29"/>
    <mergeCell ref="C29:D29"/>
    <mergeCell ref="D41:D42"/>
    <mergeCell ref="D43:D44"/>
    <mergeCell ref="D45:D46"/>
    <mergeCell ref="D47:D48"/>
    <mergeCell ref="D49:D50"/>
    <mergeCell ref="D18:J18"/>
    <mergeCell ref="C35:AK35"/>
    <mergeCell ref="C33:D33"/>
    <mergeCell ref="E33:AK33"/>
    <mergeCell ref="W23:AK23"/>
    <mergeCell ref="W24:AK24"/>
    <mergeCell ref="M18:V18"/>
    <mergeCell ref="M19:V19"/>
    <mergeCell ref="B65:B66"/>
    <mergeCell ref="D107:D108"/>
    <mergeCell ref="D109:D110"/>
    <mergeCell ref="E107:E108"/>
    <mergeCell ref="E109:E110"/>
    <mergeCell ref="E111:E112"/>
    <mergeCell ref="D111:D112"/>
    <mergeCell ref="D99:D100"/>
    <mergeCell ref="C93:C94"/>
    <mergeCell ref="C105:C106"/>
    <mergeCell ref="B81:B82"/>
    <mergeCell ref="C83:C84"/>
    <mergeCell ref="C85:C86"/>
    <mergeCell ref="C87:C88"/>
    <mergeCell ref="B71:B72"/>
    <mergeCell ref="C79:C80"/>
    <mergeCell ref="C75:C76"/>
    <mergeCell ref="C77:C78"/>
    <mergeCell ref="C67:C68"/>
    <mergeCell ref="B79:B80"/>
    <mergeCell ref="B77:B78"/>
    <mergeCell ref="B67:B68"/>
    <mergeCell ref="B83:B84"/>
    <mergeCell ref="B85:B86"/>
    <mergeCell ref="C125:C126"/>
    <mergeCell ref="C133:C134"/>
    <mergeCell ref="C161:C162"/>
    <mergeCell ref="C163:C164"/>
    <mergeCell ref="C165:C166"/>
    <mergeCell ref="C137:C138"/>
    <mergeCell ref="B75:B76"/>
    <mergeCell ref="B73:B74"/>
    <mergeCell ref="B69:B70"/>
    <mergeCell ref="B87:B88"/>
    <mergeCell ref="C81:C82"/>
    <mergeCell ref="C71:C72"/>
    <mergeCell ref="C69:C70"/>
    <mergeCell ref="C127:C128"/>
    <mergeCell ref="B115:B116"/>
    <mergeCell ref="B117:B118"/>
    <mergeCell ref="B119:B120"/>
    <mergeCell ref="B121:B122"/>
    <mergeCell ref="C159:C160"/>
    <mergeCell ref="B157:B158"/>
    <mergeCell ref="B123:B124"/>
    <mergeCell ref="B125:B126"/>
    <mergeCell ref="B133:B134"/>
    <mergeCell ref="B135:B136"/>
    <mergeCell ref="C175:C176"/>
    <mergeCell ref="C171:C172"/>
    <mergeCell ref="B165:B166"/>
    <mergeCell ref="B167:B168"/>
    <mergeCell ref="B169:B170"/>
    <mergeCell ref="D173:D174"/>
    <mergeCell ref="E167:E168"/>
    <mergeCell ref="D169:D170"/>
    <mergeCell ref="C73:C74"/>
    <mergeCell ref="C113:C114"/>
    <mergeCell ref="C141:C142"/>
    <mergeCell ref="C147:C148"/>
    <mergeCell ref="C131:C132"/>
    <mergeCell ref="C129:C130"/>
    <mergeCell ref="C123:C124"/>
    <mergeCell ref="C151:C152"/>
    <mergeCell ref="D141:D142"/>
    <mergeCell ref="D147:D148"/>
    <mergeCell ref="D101:D102"/>
    <mergeCell ref="D75:D76"/>
    <mergeCell ref="C169:C170"/>
    <mergeCell ref="C143:C144"/>
    <mergeCell ref="C139:C140"/>
    <mergeCell ref="C145:C146"/>
    <mergeCell ref="B173:B174"/>
    <mergeCell ref="E151:E152"/>
    <mergeCell ref="F173:F174"/>
    <mergeCell ref="D159:D160"/>
    <mergeCell ref="B171:B172"/>
    <mergeCell ref="C153:C154"/>
    <mergeCell ref="C155:C156"/>
    <mergeCell ref="B155:B156"/>
    <mergeCell ref="E153:E154"/>
    <mergeCell ref="E155:E156"/>
    <mergeCell ref="B161:B162"/>
    <mergeCell ref="B163:B164"/>
    <mergeCell ref="D161:D162"/>
    <mergeCell ref="E161:E162"/>
    <mergeCell ref="F161:F162"/>
    <mergeCell ref="E165:E166"/>
    <mergeCell ref="F165:F166"/>
    <mergeCell ref="C167:C168"/>
    <mergeCell ref="C173:C174"/>
    <mergeCell ref="E169:E170"/>
    <mergeCell ref="F169:F170"/>
    <mergeCell ref="D167:D168"/>
    <mergeCell ref="F167:F168"/>
    <mergeCell ref="F163:F164"/>
    <mergeCell ref="G175:G176"/>
    <mergeCell ref="G173:G174"/>
    <mergeCell ref="G153:G154"/>
    <mergeCell ref="G149:G150"/>
    <mergeCell ref="G171:G172"/>
    <mergeCell ref="G157:G158"/>
    <mergeCell ref="D163:D164"/>
    <mergeCell ref="E163:E164"/>
    <mergeCell ref="E173:E174"/>
    <mergeCell ref="F159:F160"/>
    <mergeCell ref="D165:D166"/>
    <mergeCell ref="D157:D158"/>
    <mergeCell ref="E157:E158"/>
    <mergeCell ref="F157:F158"/>
    <mergeCell ref="D171:D172"/>
    <mergeCell ref="E171:E172"/>
    <mergeCell ref="F171:F172"/>
    <mergeCell ref="D175:D176"/>
    <mergeCell ref="E175:E176"/>
    <mergeCell ref="F175:F176"/>
    <mergeCell ref="G165:G166"/>
    <mergeCell ref="G169:G170"/>
    <mergeCell ref="G167:G168"/>
    <mergeCell ref="G151:G152"/>
    <mergeCell ref="D83:D84"/>
    <mergeCell ref="D85:D86"/>
    <mergeCell ref="D87:D88"/>
    <mergeCell ref="D89:D90"/>
    <mergeCell ref="D91:D92"/>
    <mergeCell ref="D95:D96"/>
    <mergeCell ref="G91:G92"/>
    <mergeCell ref="G95:G96"/>
    <mergeCell ref="F77:F78"/>
    <mergeCell ref="E83:E84"/>
    <mergeCell ref="E85:E86"/>
    <mergeCell ref="E87:E88"/>
    <mergeCell ref="E89:E90"/>
    <mergeCell ref="E91:E92"/>
    <mergeCell ref="E77:E78"/>
    <mergeCell ref="E79:E80"/>
    <mergeCell ref="G93:G94"/>
    <mergeCell ref="F79:F80"/>
    <mergeCell ref="G77:G78"/>
    <mergeCell ref="D73:D74"/>
    <mergeCell ref="D71:D72"/>
    <mergeCell ref="E47:E48"/>
    <mergeCell ref="F47:F48"/>
    <mergeCell ref="G47:G48"/>
    <mergeCell ref="E49:E50"/>
    <mergeCell ref="F49:F50"/>
    <mergeCell ref="E101:E102"/>
    <mergeCell ref="D77:D78"/>
    <mergeCell ref="D79:D80"/>
    <mergeCell ref="F97:F98"/>
    <mergeCell ref="G97:G98"/>
    <mergeCell ref="G79:G80"/>
    <mergeCell ref="G75:G76"/>
    <mergeCell ref="G81:G82"/>
    <mergeCell ref="D81:D82"/>
    <mergeCell ref="E95:E96"/>
    <mergeCell ref="E99:E100"/>
    <mergeCell ref="F83:F84"/>
    <mergeCell ref="D93:D94"/>
    <mergeCell ref="D97:D98"/>
    <mergeCell ref="E81:E82"/>
    <mergeCell ref="F81:F82"/>
    <mergeCell ref="F91:F92"/>
    <mergeCell ref="E103:E104"/>
    <mergeCell ref="F99:F100"/>
    <mergeCell ref="G99:G100"/>
    <mergeCell ref="E93:E94"/>
    <mergeCell ref="F93:F94"/>
    <mergeCell ref="E97:E98"/>
    <mergeCell ref="E73:E74"/>
    <mergeCell ref="F73:F74"/>
    <mergeCell ref="G87:G88"/>
    <mergeCell ref="G89:G90"/>
    <mergeCell ref="G83:G84"/>
    <mergeCell ref="F85:F86"/>
    <mergeCell ref="F87:F88"/>
    <mergeCell ref="F89:F90"/>
    <mergeCell ref="G85:G86"/>
    <mergeCell ref="G73:G74"/>
    <mergeCell ref="F95:F96"/>
    <mergeCell ref="E75:E76"/>
    <mergeCell ref="F75:F76"/>
    <mergeCell ref="G155:G156"/>
    <mergeCell ref="F151:F152"/>
    <mergeCell ref="E159:E160"/>
    <mergeCell ref="G101:G102"/>
    <mergeCell ref="G103:G104"/>
    <mergeCell ref="G105:G106"/>
    <mergeCell ref="G107:G108"/>
    <mergeCell ref="G109:G110"/>
    <mergeCell ref="G123:G124"/>
    <mergeCell ref="G111:G112"/>
    <mergeCell ref="F143:F144"/>
    <mergeCell ref="F145:F146"/>
    <mergeCell ref="G159:G160"/>
    <mergeCell ref="G115:G116"/>
    <mergeCell ref="F115:F116"/>
    <mergeCell ref="F117:F118"/>
    <mergeCell ref="F101:F102"/>
    <mergeCell ref="F133:F134"/>
    <mergeCell ref="F147:F148"/>
    <mergeCell ref="F141:F142"/>
    <mergeCell ref="G113:G114"/>
    <mergeCell ref="G141:G142"/>
    <mergeCell ref="G139:G140"/>
    <mergeCell ref="G143:G144"/>
    <mergeCell ref="D155:D156"/>
    <mergeCell ref="F121:F122"/>
    <mergeCell ref="F131:F132"/>
    <mergeCell ref="E123:E124"/>
    <mergeCell ref="F123:F124"/>
    <mergeCell ref="E137:E138"/>
    <mergeCell ref="D137:D138"/>
    <mergeCell ref="D129:D130"/>
    <mergeCell ref="D151:D152"/>
    <mergeCell ref="D149:D150"/>
    <mergeCell ref="D145:D146"/>
    <mergeCell ref="D131:D132"/>
    <mergeCell ref="E131:E132"/>
    <mergeCell ref="F153:F154"/>
    <mergeCell ref="F155:F156"/>
    <mergeCell ref="E147:E148"/>
    <mergeCell ref="E145:E146"/>
    <mergeCell ref="D139:D140"/>
    <mergeCell ref="D143:D144"/>
    <mergeCell ref="G161:G162"/>
    <mergeCell ref="G119:G120"/>
    <mergeCell ref="G129:G130"/>
    <mergeCell ref="F103:F104"/>
    <mergeCell ref="G163:G164"/>
    <mergeCell ref="B153:B154"/>
    <mergeCell ref="F105:F106"/>
    <mergeCell ref="F107:F108"/>
    <mergeCell ref="F109:F110"/>
    <mergeCell ref="F111:F112"/>
    <mergeCell ref="D105:D106"/>
    <mergeCell ref="D103:D104"/>
    <mergeCell ref="E105:E106"/>
    <mergeCell ref="G117:G118"/>
    <mergeCell ref="E149:E150"/>
    <mergeCell ref="F149:F150"/>
    <mergeCell ref="B143:B144"/>
    <mergeCell ref="B145:B146"/>
    <mergeCell ref="B147:B148"/>
    <mergeCell ref="E143:E144"/>
    <mergeCell ref="F139:F140"/>
    <mergeCell ref="F137:F138"/>
    <mergeCell ref="E139:E140"/>
    <mergeCell ref="D153:D154"/>
  </mergeCells>
  <phoneticPr fontId="3" type="noConversion"/>
  <conditionalFormatting sqref="H55:H56">
    <cfRule type="duplicateValues" dxfId="3" priority="2"/>
  </conditionalFormatting>
  <conditionalFormatting sqref="H63:H64">
    <cfRule type="duplicateValues" dxfId="2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M81"/>
  <sheetViews>
    <sheetView zoomScaleNormal="100" workbookViewId="0">
      <pane xSplit="7" ySplit="1" topLeftCell="H3" activePane="bottomRight" state="frozen"/>
      <selection pane="topRight" activeCell="H1" sqref="H1"/>
      <selection pane="bottomLeft" activeCell="A7" sqref="A7"/>
      <selection pane="bottomRight" activeCell="I17" sqref="I17"/>
    </sheetView>
  </sheetViews>
  <sheetFormatPr baseColWidth="10" defaultColWidth="11.42578125" defaultRowHeight="12" x14ac:dyDescent="0.2"/>
  <cols>
    <col min="1" max="1" width="9.7109375" style="32" customWidth="1"/>
    <col min="2" max="2" width="6.42578125" style="88" customWidth="1"/>
    <col min="3" max="3" width="34.85546875" style="32" customWidth="1"/>
    <col min="4" max="4" width="9.28515625" style="75" customWidth="1"/>
    <col min="5" max="5" width="7.85546875" style="76" customWidth="1"/>
    <col min="6" max="6" width="10" style="77" customWidth="1"/>
    <col min="7" max="7" width="11.7109375" style="77" customWidth="1"/>
    <col min="8" max="8" width="10" style="78" customWidth="1"/>
    <col min="9" max="9" width="10.5703125" style="78" bestFit="1" customWidth="1"/>
    <col min="10" max="10" width="8" style="78" customWidth="1"/>
    <col min="11" max="11" width="11.42578125" style="78" bestFit="1" customWidth="1"/>
    <col min="12" max="12" width="9" style="78" customWidth="1"/>
    <col min="13" max="13" width="8.5703125" style="78" customWidth="1"/>
    <col min="14" max="14" width="9.42578125" style="78" customWidth="1"/>
    <col min="15" max="15" width="10.28515625" style="78" customWidth="1"/>
    <col min="16" max="16" width="8.140625" style="78" customWidth="1"/>
    <col min="17" max="17" width="9.85546875" style="78" customWidth="1"/>
    <col min="18" max="20" width="9.5703125" style="78" bestFit="1" customWidth="1"/>
    <col min="21" max="21" width="8.140625" style="78" customWidth="1"/>
    <col min="22" max="22" width="8.7109375" style="78" customWidth="1"/>
    <col min="23" max="23" width="9.7109375" style="78" customWidth="1"/>
    <col min="24" max="24" width="10.85546875" style="78" customWidth="1"/>
    <col min="25" max="25" width="8.28515625" style="78" customWidth="1"/>
    <col min="26" max="26" width="8" style="78" customWidth="1"/>
    <col min="27" max="27" width="7" style="78" customWidth="1"/>
    <col min="28" max="28" width="5" style="78" customWidth="1"/>
    <col min="29" max="29" width="7" style="78" customWidth="1"/>
    <col min="30" max="33" width="7.42578125" style="78" bestFit="1" customWidth="1"/>
    <col min="34" max="35" width="7.42578125" style="32" bestFit="1" customWidth="1"/>
    <col min="36" max="36" width="10.5703125" style="32" bestFit="1" customWidth="1"/>
    <col min="37" max="37" width="10.5703125" style="32" customWidth="1"/>
    <col min="38" max="38" width="12" style="141" customWidth="1"/>
    <col min="39" max="39" width="11.5703125" style="32" bestFit="1" customWidth="1"/>
    <col min="40" max="16384" width="11.42578125" style="32"/>
  </cols>
  <sheetData>
    <row r="1" spans="2:39" x14ac:dyDescent="0.2">
      <c r="B1" s="43"/>
      <c r="C1" s="42"/>
      <c r="D1" s="44"/>
      <c r="E1" s="45"/>
      <c r="F1" s="46"/>
      <c r="G1" s="46"/>
      <c r="H1" s="132"/>
      <c r="I1" s="48"/>
      <c r="J1" s="48"/>
      <c r="K1" s="63"/>
      <c r="L1" s="63"/>
      <c r="M1" s="63"/>
      <c r="O1" s="63"/>
      <c r="P1" s="63"/>
      <c r="Q1" s="63"/>
      <c r="R1" s="63"/>
      <c r="S1" s="63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143"/>
      <c r="AI1" s="143"/>
      <c r="AJ1" s="143"/>
      <c r="AK1" s="143"/>
    </row>
    <row r="2" spans="2:39" ht="15" customHeight="1" x14ac:dyDescent="0.2">
      <c r="B2" s="218" t="s">
        <v>0</v>
      </c>
      <c r="C2" s="220" t="s">
        <v>8</v>
      </c>
      <c r="D2" s="214" t="s">
        <v>1</v>
      </c>
      <c r="E2" s="222" t="s">
        <v>2</v>
      </c>
      <c r="F2" s="214" t="s">
        <v>6</v>
      </c>
      <c r="G2" s="215" t="s">
        <v>7</v>
      </c>
      <c r="H2" s="336" t="s">
        <v>44</v>
      </c>
      <c r="I2" s="336"/>
      <c r="J2" s="336"/>
      <c r="K2" s="336"/>
      <c r="L2" s="336"/>
      <c r="M2" s="336"/>
      <c r="N2" s="336"/>
      <c r="O2" s="336"/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  <c r="AF2" s="336"/>
      <c r="AG2" s="336"/>
      <c r="AH2" s="336"/>
      <c r="AI2" s="336"/>
      <c r="AJ2" s="337"/>
      <c r="AK2" s="176"/>
      <c r="AL2" s="325" t="s">
        <v>178</v>
      </c>
    </row>
    <row r="3" spans="2:39" s="64" customFormat="1" x14ac:dyDescent="0.2">
      <c r="B3" s="219"/>
      <c r="C3" s="221"/>
      <c r="D3" s="214"/>
      <c r="E3" s="222"/>
      <c r="F3" s="214"/>
      <c r="G3" s="216"/>
      <c r="H3" s="136">
        <v>1</v>
      </c>
      <c r="I3" s="116">
        <v>2</v>
      </c>
      <c r="J3" s="116">
        <v>3</v>
      </c>
      <c r="K3" s="116">
        <v>4</v>
      </c>
      <c r="L3" s="116">
        <v>5</v>
      </c>
      <c r="M3" s="116">
        <v>6</v>
      </c>
      <c r="N3" s="116">
        <v>7</v>
      </c>
      <c r="O3" s="116">
        <v>8</v>
      </c>
      <c r="P3" s="116">
        <v>9</v>
      </c>
      <c r="Q3" s="116">
        <v>10</v>
      </c>
      <c r="R3" s="116">
        <v>11</v>
      </c>
      <c r="S3" s="116">
        <v>12</v>
      </c>
      <c r="T3" s="116">
        <v>13</v>
      </c>
      <c r="U3" s="116">
        <v>14</v>
      </c>
      <c r="V3" s="116">
        <v>15</v>
      </c>
      <c r="W3" s="116">
        <v>16</v>
      </c>
      <c r="X3" s="116">
        <v>17</v>
      </c>
      <c r="Y3" s="116">
        <v>18</v>
      </c>
      <c r="Z3" s="116">
        <v>19</v>
      </c>
      <c r="AA3" s="116">
        <v>20</v>
      </c>
      <c r="AB3" s="116">
        <v>21</v>
      </c>
      <c r="AC3" s="116">
        <v>22</v>
      </c>
      <c r="AD3" s="116">
        <v>23</v>
      </c>
      <c r="AE3" s="116">
        <v>24</v>
      </c>
      <c r="AF3" s="116">
        <v>25</v>
      </c>
      <c r="AG3" s="116">
        <v>26</v>
      </c>
      <c r="AH3" s="145">
        <v>27</v>
      </c>
      <c r="AI3" s="145">
        <v>28</v>
      </c>
      <c r="AJ3" s="146">
        <v>29</v>
      </c>
      <c r="AK3" s="145">
        <v>30</v>
      </c>
      <c r="AL3" s="326"/>
    </row>
    <row r="4" spans="2:39" s="64" customFormat="1" x14ac:dyDescent="0.2">
      <c r="B4" s="80">
        <v>1</v>
      </c>
      <c r="C4" s="80" t="s">
        <v>127</v>
      </c>
      <c r="D4" s="187" t="s">
        <v>156</v>
      </c>
      <c r="E4" s="157">
        <f>E5+E12+E22</f>
        <v>229</v>
      </c>
      <c r="F4" s="187"/>
      <c r="G4" s="187">
        <f t="shared" ref="G4:AL4" si="0">G5+G12+G22</f>
        <v>64440</v>
      </c>
      <c r="H4" s="98">
        <f t="shared" si="0"/>
        <v>104</v>
      </c>
      <c r="I4" s="98">
        <f t="shared" si="0"/>
        <v>1874</v>
      </c>
      <c r="J4" s="98">
        <f t="shared" si="0"/>
        <v>2074</v>
      </c>
      <c r="K4" s="98">
        <f t="shared" si="0"/>
        <v>2424</v>
      </c>
      <c r="L4" s="98">
        <f t="shared" si="0"/>
        <v>3474</v>
      </c>
      <c r="M4" s="98">
        <f t="shared" si="0"/>
        <v>2074</v>
      </c>
      <c r="N4" s="98">
        <f t="shared" si="0"/>
        <v>6370</v>
      </c>
      <c r="O4" s="98">
        <f t="shared" si="0"/>
        <v>6370</v>
      </c>
      <c r="P4" s="98">
        <f t="shared" si="0"/>
        <v>7124</v>
      </c>
      <c r="Q4" s="98">
        <f t="shared" si="0"/>
        <v>5074</v>
      </c>
      <c r="R4" s="98">
        <f t="shared" si="0"/>
        <v>5808</v>
      </c>
      <c r="S4" s="98">
        <f t="shared" si="0"/>
        <v>4204</v>
      </c>
      <c r="T4" s="98">
        <f t="shared" si="0"/>
        <v>5800</v>
      </c>
      <c r="U4" s="98">
        <f t="shared" si="0"/>
        <v>4800</v>
      </c>
      <c r="V4" s="98">
        <f t="shared" si="0"/>
        <v>2800</v>
      </c>
      <c r="W4" s="98">
        <f t="shared" si="0"/>
        <v>1400</v>
      </c>
      <c r="X4" s="98">
        <f t="shared" si="0"/>
        <v>2400</v>
      </c>
      <c r="Y4" s="98">
        <f t="shared" si="0"/>
        <v>266</v>
      </c>
      <c r="Z4" s="98">
        <f t="shared" si="0"/>
        <v>0</v>
      </c>
      <c r="AA4" s="98">
        <f t="shared" si="0"/>
        <v>0</v>
      </c>
      <c r="AB4" s="98">
        <f t="shared" si="0"/>
        <v>0</v>
      </c>
      <c r="AC4" s="98">
        <f t="shared" si="0"/>
        <v>0</v>
      </c>
      <c r="AD4" s="98">
        <f t="shared" si="0"/>
        <v>0</v>
      </c>
      <c r="AE4" s="98">
        <f t="shared" si="0"/>
        <v>0</v>
      </c>
      <c r="AF4" s="98">
        <f t="shared" si="0"/>
        <v>0</v>
      </c>
      <c r="AG4" s="98">
        <f t="shared" si="0"/>
        <v>0</v>
      </c>
      <c r="AH4" s="98">
        <f t="shared" si="0"/>
        <v>0</v>
      </c>
      <c r="AI4" s="98">
        <f t="shared" si="0"/>
        <v>0</v>
      </c>
      <c r="AJ4" s="98">
        <f t="shared" si="0"/>
        <v>0</v>
      </c>
      <c r="AK4" s="98">
        <f t="shared" si="0"/>
        <v>0</v>
      </c>
      <c r="AL4" s="98">
        <f t="shared" si="0"/>
        <v>64440</v>
      </c>
      <c r="AM4" s="184">
        <f>SUM(H4:AK4)</f>
        <v>64440</v>
      </c>
    </row>
    <row r="5" spans="2:39" s="64" customFormat="1" ht="14.25" customHeight="1" x14ac:dyDescent="0.2">
      <c r="B5" s="6">
        <v>1.1000000000000001</v>
      </c>
      <c r="C5" s="25" t="s">
        <v>89</v>
      </c>
      <c r="D5" s="30"/>
      <c r="E5" s="186">
        <f>SUM(E6+E7+E8+E9+E10+E11)</f>
        <v>82</v>
      </c>
      <c r="F5" s="9">
        <f>SUM(F6:F11)</f>
        <v>5000</v>
      </c>
      <c r="G5" s="9">
        <f>SUM(G6:G11)</f>
        <v>48000</v>
      </c>
      <c r="H5" s="65">
        <f t="shared" ref="H5:AL5" si="1">SUM(H6+H7+H8+H9+H10+H11)</f>
        <v>0</v>
      </c>
      <c r="I5" s="65">
        <f t="shared" si="1"/>
        <v>1000</v>
      </c>
      <c r="J5" s="65">
        <f t="shared" si="1"/>
        <v>1000</v>
      </c>
      <c r="K5" s="65">
        <f t="shared" si="1"/>
        <v>1000</v>
      </c>
      <c r="L5" s="65">
        <f t="shared" si="1"/>
        <v>2000</v>
      </c>
      <c r="M5" s="65">
        <f t="shared" si="1"/>
        <v>1000</v>
      </c>
      <c r="N5" s="65">
        <f t="shared" si="1"/>
        <v>5000</v>
      </c>
      <c r="O5" s="65">
        <f t="shared" si="1"/>
        <v>5000</v>
      </c>
      <c r="P5" s="65">
        <f t="shared" si="1"/>
        <v>5000</v>
      </c>
      <c r="Q5" s="65">
        <f t="shared" si="1"/>
        <v>4000</v>
      </c>
      <c r="R5" s="65">
        <f t="shared" si="1"/>
        <v>5000</v>
      </c>
      <c r="S5" s="65">
        <f t="shared" si="1"/>
        <v>4000</v>
      </c>
      <c r="T5" s="65">
        <f t="shared" si="1"/>
        <v>5000</v>
      </c>
      <c r="U5" s="65">
        <f t="shared" si="1"/>
        <v>4000</v>
      </c>
      <c r="V5" s="65">
        <f t="shared" si="1"/>
        <v>2000</v>
      </c>
      <c r="W5" s="65">
        <f t="shared" si="1"/>
        <v>1000</v>
      </c>
      <c r="X5" s="65">
        <f t="shared" si="1"/>
        <v>2000</v>
      </c>
      <c r="Y5" s="65">
        <f t="shared" si="1"/>
        <v>0</v>
      </c>
      <c r="Z5" s="65">
        <f t="shared" si="1"/>
        <v>0</v>
      </c>
      <c r="AA5" s="65">
        <f t="shared" si="1"/>
        <v>0</v>
      </c>
      <c r="AB5" s="65">
        <f t="shared" si="1"/>
        <v>0</v>
      </c>
      <c r="AC5" s="65">
        <f t="shared" si="1"/>
        <v>0</v>
      </c>
      <c r="AD5" s="65">
        <f t="shared" si="1"/>
        <v>0</v>
      </c>
      <c r="AE5" s="65">
        <f t="shared" si="1"/>
        <v>0</v>
      </c>
      <c r="AF5" s="65">
        <f t="shared" si="1"/>
        <v>0</v>
      </c>
      <c r="AG5" s="65">
        <f t="shared" si="1"/>
        <v>0</v>
      </c>
      <c r="AH5" s="65">
        <f t="shared" si="1"/>
        <v>0</v>
      </c>
      <c r="AI5" s="65">
        <f t="shared" si="1"/>
        <v>0</v>
      </c>
      <c r="AJ5" s="65">
        <f t="shared" si="1"/>
        <v>0</v>
      </c>
      <c r="AK5" s="65">
        <f t="shared" si="1"/>
        <v>0</v>
      </c>
      <c r="AL5" s="65">
        <f t="shared" si="1"/>
        <v>48000</v>
      </c>
      <c r="AM5" s="184">
        <f>SUM(H5:AK5)</f>
        <v>48000</v>
      </c>
    </row>
    <row r="6" spans="2:39" s="64" customFormat="1" ht="10.5" customHeight="1" x14ac:dyDescent="0.2">
      <c r="B6" s="17" t="s">
        <v>163</v>
      </c>
      <c r="C6" s="17" t="s">
        <v>90</v>
      </c>
      <c r="D6" s="21" t="s">
        <v>51</v>
      </c>
      <c r="E6" s="22">
        <v>20</v>
      </c>
      <c r="F6" s="177">
        <v>0</v>
      </c>
      <c r="G6" s="177">
        <f>E6*F6</f>
        <v>0</v>
      </c>
      <c r="H6" s="6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147"/>
      <c r="AI6" s="147"/>
      <c r="AJ6" s="148"/>
      <c r="AK6" s="148"/>
      <c r="AL6" s="105">
        <f t="shared" ref="AL6:AL11" si="2">SUM(H6:AK6)</f>
        <v>0</v>
      </c>
    </row>
    <row r="7" spans="2:39" s="67" customFormat="1" ht="13.5" customHeight="1" x14ac:dyDescent="0.2">
      <c r="B7" s="17" t="s">
        <v>164</v>
      </c>
      <c r="C7" s="17" t="s">
        <v>95</v>
      </c>
      <c r="D7" s="21" t="s">
        <v>51</v>
      </c>
      <c r="E7" s="22">
        <v>20</v>
      </c>
      <c r="F7" s="177">
        <v>0</v>
      </c>
      <c r="G7" s="177">
        <f t="shared" ref="G7" si="3">E7*F7</f>
        <v>0</v>
      </c>
      <c r="H7" s="69"/>
      <c r="I7" s="99"/>
      <c r="J7" s="99"/>
      <c r="K7" s="99"/>
      <c r="L7" s="99"/>
      <c r="M7" s="99"/>
      <c r="N7" s="69"/>
      <c r="O7" s="69"/>
      <c r="P7" s="69"/>
      <c r="Q7" s="99"/>
      <c r="R7" s="99"/>
      <c r="S7" s="99"/>
      <c r="T7" s="99"/>
      <c r="U7" s="99"/>
      <c r="V7" s="99"/>
      <c r="W7" s="99"/>
      <c r="X7" s="99"/>
      <c r="Y7" s="99"/>
      <c r="Z7" s="99"/>
      <c r="AA7" s="69"/>
      <c r="AB7" s="99"/>
      <c r="AC7" s="99"/>
      <c r="AD7" s="99"/>
      <c r="AE7" s="99"/>
      <c r="AF7" s="99"/>
      <c r="AG7" s="99"/>
      <c r="AH7" s="147"/>
      <c r="AI7" s="147"/>
      <c r="AJ7" s="148"/>
      <c r="AK7" s="148"/>
      <c r="AL7" s="105">
        <f t="shared" si="2"/>
        <v>0</v>
      </c>
    </row>
    <row r="8" spans="2:39" s="64" customFormat="1" ht="12.75" customHeight="1" x14ac:dyDescent="0.2">
      <c r="B8" s="17" t="s">
        <v>165</v>
      </c>
      <c r="C8" s="17" t="s">
        <v>96</v>
      </c>
      <c r="D8" s="21" t="s">
        <v>51</v>
      </c>
      <c r="E8" s="22">
        <v>8</v>
      </c>
      <c r="F8" s="177">
        <v>3000</v>
      </c>
      <c r="G8" s="177">
        <f>E8*F8</f>
        <v>24000</v>
      </c>
      <c r="H8" s="99"/>
      <c r="I8" s="99"/>
      <c r="J8" s="99"/>
      <c r="K8" s="99"/>
      <c r="L8" s="99"/>
      <c r="M8" s="99"/>
      <c r="N8" s="126">
        <v>3000</v>
      </c>
      <c r="O8" s="126">
        <v>3000</v>
      </c>
      <c r="P8" s="126">
        <v>3000</v>
      </c>
      <c r="Q8" s="126">
        <v>3000</v>
      </c>
      <c r="R8" s="126">
        <v>3000</v>
      </c>
      <c r="S8" s="126">
        <v>3000</v>
      </c>
      <c r="T8" s="69">
        <v>3000</v>
      </c>
      <c r="U8" s="69">
        <v>3000</v>
      </c>
      <c r="V8" s="69"/>
      <c r="W8" s="69"/>
      <c r="X8" s="69"/>
      <c r="Y8" s="99"/>
      <c r="Z8" s="99"/>
      <c r="AA8" s="99"/>
      <c r="AB8" s="99"/>
      <c r="AC8" s="99"/>
      <c r="AD8" s="99"/>
      <c r="AE8" s="99"/>
      <c r="AF8" s="99"/>
      <c r="AG8" s="99"/>
      <c r="AH8" s="147"/>
      <c r="AI8" s="147"/>
      <c r="AJ8" s="148"/>
      <c r="AK8" s="148"/>
      <c r="AL8" s="105">
        <f t="shared" si="2"/>
        <v>24000</v>
      </c>
    </row>
    <row r="9" spans="2:39" s="67" customFormat="1" ht="12" customHeight="1" x14ac:dyDescent="0.2">
      <c r="B9" s="17" t="s">
        <v>166</v>
      </c>
      <c r="C9" s="17" t="s">
        <v>94</v>
      </c>
      <c r="D9" s="21" t="s">
        <v>51</v>
      </c>
      <c r="E9" s="22">
        <v>10</v>
      </c>
      <c r="F9" s="177">
        <v>500</v>
      </c>
      <c r="G9" s="177">
        <f>E9*F9</f>
        <v>5000</v>
      </c>
      <c r="H9" s="102"/>
      <c r="I9" s="99"/>
      <c r="J9" s="99"/>
      <c r="K9" s="99"/>
      <c r="L9" s="69">
        <v>500</v>
      </c>
      <c r="M9" s="99"/>
      <c r="N9" s="69">
        <v>500</v>
      </c>
      <c r="O9" s="69">
        <v>500</v>
      </c>
      <c r="P9" s="69">
        <v>500</v>
      </c>
      <c r="Q9" s="69">
        <v>500</v>
      </c>
      <c r="R9" s="69">
        <v>500</v>
      </c>
      <c r="S9" s="69">
        <v>500</v>
      </c>
      <c r="T9" s="69">
        <v>500</v>
      </c>
      <c r="U9" s="69"/>
      <c r="V9" s="69">
        <v>500</v>
      </c>
      <c r="W9" s="69"/>
      <c r="X9" s="69">
        <v>500</v>
      </c>
      <c r="Y9" s="99"/>
      <c r="Z9" s="99"/>
      <c r="AA9" s="99"/>
      <c r="AB9" s="99"/>
      <c r="AC9" s="99"/>
      <c r="AD9" s="99"/>
      <c r="AE9" s="99"/>
      <c r="AF9" s="99"/>
      <c r="AG9" s="99"/>
      <c r="AH9" s="147"/>
      <c r="AI9" s="147"/>
      <c r="AJ9" s="148"/>
      <c r="AK9" s="148"/>
      <c r="AL9" s="105">
        <f t="shared" si="2"/>
        <v>5000</v>
      </c>
    </row>
    <row r="10" spans="2:39" s="64" customFormat="1" ht="12.75" customHeight="1" x14ac:dyDescent="0.2">
      <c r="B10" s="17" t="s">
        <v>167</v>
      </c>
      <c r="C10" s="17" t="s">
        <v>97</v>
      </c>
      <c r="D10" s="21" t="s">
        <v>51</v>
      </c>
      <c r="E10" s="22">
        <v>10</v>
      </c>
      <c r="F10" s="177">
        <v>500</v>
      </c>
      <c r="G10" s="177">
        <f t="shared" ref="G10" si="4">E10*F10</f>
        <v>5000</v>
      </c>
      <c r="H10" s="102"/>
      <c r="I10" s="99"/>
      <c r="J10" s="99"/>
      <c r="K10" s="99"/>
      <c r="L10" s="69">
        <v>500</v>
      </c>
      <c r="M10" s="99"/>
      <c r="N10" s="69">
        <v>500</v>
      </c>
      <c r="O10" s="69">
        <v>500</v>
      </c>
      <c r="P10" s="69">
        <v>500</v>
      </c>
      <c r="Q10" s="69">
        <v>500</v>
      </c>
      <c r="R10" s="69">
        <v>500</v>
      </c>
      <c r="S10" s="69">
        <v>500</v>
      </c>
      <c r="T10" s="69">
        <v>500</v>
      </c>
      <c r="U10" s="69"/>
      <c r="V10" s="69">
        <v>500</v>
      </c>
      <c r="W10" s="69"/>
      <c r="X10" s="69">
        <v>500</v>
      </c>
      <c r="Y10" s="99"/>
      <c r="Z10" s="99"/>
      <c r="AA10" s="99"/>
      <c r="AB10" s="99"/>
      <c r="AC10" s="99"/>
      <c r="AD10" s="99"/>
      <c r="AE10" s="99"/>
      <c r="AF10" s="99"/>
      <c r="AG10" s="99"/>
      <c r="AH10" s="147"/>
      <c r="AI10" s="147"/>
      <c r="AJ10" s="148"/>
      <c r="AK10" s="148"/>
      <c r="AL10" s="105">
        <f t="shared" si="2"/>
        <v>5000</v>
      </c>
    </row>
    <row r="11" spans="2:39" s="67" customFormat="1" ht="13.5" customHeight="1" x14ac:dyDescent="0.2">
      <c r="B11" s="17" t="s">
        <v>168</v>
      </c>
      <c r="C11" s="17" t="s">
        <v>91</v>
      </c>
      <c r="D11" s="21" t="s">
        <v>51</v>
      </c>
      <c r="E11" s="22">
        <v>14</v>
      </c>
      <c r="F11" s="177">
        <v>1000</v>
      </c>
      <c r="G11" s="177">
        <f t="shared" ref="G11" si="5">E11*F11</f>
        <v>14000</v>
      </c>
      <c r="H11" s="102"/>
      <c r="I11" s="69">
        <v>1000</v>
      </c>
      <c r="J11" s="69">
        <v>1000</v>
      </c>
      <c r="K11" s="69">
        <v>1000</v>
      </c>
      <c r="L11" s="69">
        <v>1000</v>
      </c>
      <c r="M11" s="69">
        <v>1000</v>
      </c>
      <c r="N11" s="69">
        <v>1000</v>
      </c>
      <c r="O11" s="69">
        <v>1000</v>
      </c>
      <c r="P11" s="69">
        <v>1000</v>
      </c>
      <c r="Q11" s="99"/>
      <c r="R11" s="69">
        <v>1000</v>
      </c>
      <c r="S11" s="99"/>
      <c r="T11" s="69">
        <v>1000</v>
      </c>
      <c r="U11" s="69">
        <v>1000</v>
      </c>
      <c r="V11" s="69">
        <v>1000</v>
      </c>
      <c r="W11" s="69">
        <v>1000</v>
      </c>
      <c r="X11" s="69">
        <v>1000</v>
      </c>
      <c r="Y11" s="99"/>
      <c r="Z11" s="99"/>
      <c r="AA11" s="99"/>
      <c r="AB11" s="99"/>
      <c r="AC11" s="99"/>
      <c r="AD11" s="99"/>
      <c r="AE11" s="99"/>
      <c r="AF11" s="99"/>
      <c r="AG11" s="99"/>
      <c r="AH11" s="147"/>
      <c r="AI11" s="147"/>
      <c r="AJ11" s="148"/>
      <c r="AK11" s="148"/>
      <c r="AL11" s="105">
        <f t="shared" si="2"/>
        <v>14000</v>
      </c>
    </row>
    <row r="12" spans="2:39" s="64" customFormat="1" ht="39.75" customHeight="1" x14ac:dyDescent="0.2">
      <c r="B12" s="6">
        <v>1.2</v>
      </c>
      <c r="C12" s="6" t="s">
        <v>130</v>
      </c>
      <c r="D12" s="7"/>
      <c r="E12" s="8">
        <f>E13+E17</f>
        <v>67</v>
      </c>
      <c r="F12" s="8"/>
      <c r="G12" s="9">
        <f t="shared" ref="G12:AL12" si="6">G13+G17</f>
        <v>14400</v>
      </c>
      <c r="H12" s="65">
        <f t="shared" si="6"/>
        <v>0</v>
      </c>
      <c r="I12" s="65">
        <f t="shared" si="6"/>
        <v>670</v>
      </c>
      <c r="J12" s="65">
        <f t="shared" si="6"/>
        <v>870</v>
      </c>
      <c r="K12" s="65">
        <f t="shared" si="6"/>
        <v>1270</v>
      </c>
      <c r="L12" s="65">
        <f t="shared" si="6"/>
        <v>1270</v>
      </c>
      <c r="M12" s="65">
        <f t="shared" si="6"/>
        <v>870</v>
      </c>
      <c r="N12" s="65">
        <f t="shared" si="6"/>
        <v>1270</v>
      </c>
      <c r="O12" s="65">
        <f t="shared" si="6"/>
        <v>1270</v>
      </c>
      <c r="P12" s="65">
        <f t="shared" si="6"/>
        <v>1970</v>
      </c>
      <c r="Q12" s="65">
        <f t="shared" si="6"/>
        <v>870</v>
      </c>
      <c r="R12" s="65">
        <f t="shared" si="6"/>
        <v>604</v>
      </c>
      <c r="S12" s="65">
        <f t="shared" si="6"/>
        <v>0</v>
      </c>
      <c r="T12" s="65">
        <f t="shared" si="6"/>
        <v>800</v>
      </c>
      <c r="U12" s="65">
        <f t="shared" si="6"/>
        <v>800</v>
      </c>
      <c r="V12" s="65">
        <f t="shared" si="6"/>
        <v>800</v>
      </c>
      <c r="W12" s="65">
        <f t="shared" si="6"/>
        <v>400</v>
      </c>
      <c r="X12" s="65">
        <f t="shared" si="6"/>
        <v>400</v>
      </c>
      <c r="Y12" s="65">
        <f t="shared" si="6"/>
        <v>266</v>
      </c>
      <c r="Z12" s="65">
        <f t="shared" si="6"/>
        <v>0</v>
      </c>
      <c r="AA12" s="65">
        <f t="shared" si="6"/>
        <v>0</v>
      </c>
      <c r="AB12" s="65">
        <f t="shared" si="6"/>
        <v>0</v>
      </c>
      <c r="AC12" s="65">
        <f t="shared" si="6"/>
        <v>0</v>
      </c>
      <c r="AD12" s="65">
        <f t="shared" si="6"/>
        <v>0</v>
      </c>
      <c r="AE12" s="65">
        <f t="shared" si="6"/>
        <v>0</v>
      </c>
      <c r="AF12" s="65">
        <f t="shared" si="6"/>
        <v>0</v>
      </c>
      <c r="AG12" s="65">
        <f t="shared" si="6"/>
        <v>0</v>
      </c>
      <c r="AH12" s="65">
        <f t="shared" si="6"/>
        <v>0</v>
      </c>
      <c r="AI12" s="65">
        <f t="shared" si="6"/>
        <v>0</v>
      </c>
      <c r="AJ12" s="65">
        <f t="shared" si="6"/>
        <v>0</v>
      </c>
      <c r="AK12" s="65">
        <f t="shared" si="6"/>
        <v>0</v>
      </c>
      <c r="AL12" s="65">
        <f t="shared" si="6"/>
        <v>14400</v>
      </c>
      <c r="AM12" s="184">
        <f>SUM(H12:AK12)</f>
        <v>14400</v>
      </c>
    </row>
    <row r="13" spans="2:39" ht="57.75" customHeight="1" x14ac:dyDescent="0.2">
      <c r="B13" s="90" t="s">
        <v>169</v>
      </c>
      <c r="C13" s="90" t="s">
        <v>115</v>
      </c>
      <c r="D13" s="90"/>
      <c r="E13" s="91">
        <f>SUM(E14:E16)</f>
        <v>60</v>
      </c>
      <c r="F13" s="90"/>
      <c r="G13" s="185">
        <f>SUM(G14:G16)</f>
        <v>12700</v>
      </c>
      <c r="H13" s="89">
        <f t="shared" ref="H13:AL13" si="7">H14+H15+H16</f>
        <v>0</v>
      </c>
      <c r="I13" s="89">
        <f t="shared" si="7"/>
        <v>70</v>
      </c>
      <c r="J13" s="89">
        <f t="shared" si="7"/>
        <v>870</v>
      </c>
      <c r="K13" s="89">
        <f t="shared" si="7"/>
        <v>1270</v>
      </c>
      <c r="L13" s="89">
        <f t="shared" si="7"/>
        <v>1270</v>
      </c>
      <c r="M13" s="89">
        <f t="shared" si="7"/>
        <v>870</v>
      </c>
      <c r="N13" s="89">
        <f t="shared" si="7"/>
        <v>1270</v>
      </c>
      <c r="O13" s="89">
        <f t="shared" si="7"/>
        <v>1270</v>
      </c>
      <c r="P13" s="89">
        <f t="shared" si="7"/>
        <v>870</v>
      </c>
      <c r="Q13" s="89">
        <f t="shared" si="7"/>
        <v>870</v>
      </c>
      <c r="R13" s="89">
        <f t="shared" si="7"/>
        <v>604</v>
      </c>
      <c r="S13" s="89">
        <f t="shared" si="7"/>
        <v>0</v>
      </c>
      <c r="T13" s="89">
        <f t="shared" si="7"/>
        <v>800</v>
      </c>
      <c r="U13" s="89">
        <f t="shared" si="7"/>
        <v>800</v>
      </c>
      <c r="V13" s="89">
        <f t="shared" si="7"/>
        <v>800</v>
      </c>
      <c r="W13" s="89">
        <f t="shared" si="7"/>
        <v>400</v>
      </c>
      <c r="X13" s="89">
        <f t="shared" si="7"/>
        <v>400</v>
      </c>
      <c r="Y13" s="89">
        <f t="shared" si="7"/>
        <v>266</v>
      </c>
      <c r="Z13" s="89">
        <f t="shared" si="7"/>
        <v>0</v>
      </c>
      <c r="AA13" s="89">
        <f t="shared" si="7"/>
        <v>0</v>
      </c>
      <c r="AB13" s="89">
        <f t="shared" si="7"/>
        <v>0</v>
      </c>
      <c r="AC13" s="89">
        <f t="shared" si="7"/>
        <v>0</v>
      </c>
      <c r="AD13" s="89">
        <f t="shared" si="7"/>
        <v>0</v>
      </c>
      <c r="AE13" s="89">
        <f t="shared" si="7"/>
        <v>0</v>
      </c>
      <c r="AF13" s="89">
        <f t="shared" si="7"/>
        <v>0</v>
      </c>
      <c r="AG13" s="89">
        <f t="shared" si="7"/>
        <v>0</v>
      </c>
      <c r="AH13" s="89">
        <f t="shared" si="7"/>
        <v>0</v>
      </c>
      <c r="AI13" s="89">
        <f t="shared" si="7"/>
        <v>0</v>
      </c>
      <c r="AJ13" s="89">
        <f t="shared" si="7"/>
        <v>0</v>
      </c>
      <c r="AK13" s="89">
        <f t="shared" si="7"/>
        <v>0</v>
      </c>
      <c r="AL13" s="89">
        <f t="shared" si="7"/>
        <v>12700</v>
      </c>
      <c r="AM13" s="184">
        <f>SUM(H13:AK13)</f>
        <v>12700</v>
      </c>
    </row>
    <row r="14" spans="2:39" ht="22.5" customHeight="1" x14ac:dyDescent="0.2">
      <c r="B14" s="17" t="s">
        <v>170</v>
      </c>
      <c r="C14" s="17" t="s">
        <v>57</v>
      </c>
      <c r="D14" s="18" t="s">
        <v>79</v>
      </c>
      <c r="E14" s="22">
        <v>20</v>
      </c>
      <c r="F14" s="177">
        <v>35</v>
      </c>
      <c r="G14" s="16">
        <f>F14*E14</f>
        <v>700</v>
      </c>
      <c r="H14" s="102"/>
      <c r="I14" s="69">
        <v>70</v>
      </c>
      <c r="J14" s="69">
        <v>70</v>
      </c>
      <c r="K14" s="69">
        <v>70</v>
      </c>
      <c r="L14" s="69">
        <v>70</v>
      </c>
      <c r="M14" s="69">
        <v>70</v>
      </c>
      <c r="N14" s="69">
        <v>70</v>
      </c>
      <c r="O14" s="69">
        <v>70</v>
      </c>
      <c r="P14" s="69">
        <v>70</v>
      </c>
      <c r="Q14" s="69">
        <v>70</v>
      </c>
      <c r="R14" s="69">
        <v>70</v>
      </c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147"/>
      <c r="AI14" s="147"/>
      <c r="AJ14" s="148"/>
      <c r="AK14" s="148"/>
      <c r="AL14" s="105">
        <f>SUM(H14:AK14)</f>
        <v>700</v>
      </c>
    </row>
    <row r="15" spans="2:39" s="71" customFormat="1" ht="29.25" customHeight="1" x14ac:dyDescent="0.2">
      <c r="B15" s="17" t="s">
        <v>170</v>
      </c>
      <c r="C15" s="17" t="s">
        <v>56</v>
      </c>
      <c r="D15" s="18" t="s">
        <v>116</v>
      </c>
      <c r="E15" s="22">
        <v>20</v>
      </c>
      <c r="F15" s="16">
        <v>400</v>
      </c>
      <c r="G15" s="16">
        <f>F15*E15</f>
        <v>8000</v>
      </c>
      <c r="H15" s="102"/>
      <c r="I15" s="69"/>
      <c r="J15" s="69">
        <v>800</v>
      </c>
      <c r="K15" s="69">
        <v>800</v>
      </c>
      <c r="L15" s="69">
        <v>800</v>
      </c>
      <c r="M15" s="69">
        <v>800</v>
      </c>
      <c r="N15" s="69">
        <v>800</v>
      </c>
      <c r="O15" s="69">
        <v>800</v>
      </c>
      <c r="P15" s="69">
        <v>400</v>
      </c>
      <c r="Q15" s="69">
        <v>400</v>
      </c>
      <c r="R15" s="69">
        <v>134</v>
      </c>
      <c r="S15" s="69"/>
      <c r="T15" s="69">
        <v>400</v>
      </c>
      <c r="U15" s="69">
        <v>400</v>
      </c>
      <c r="V15" s="69">
        <v>400</v>
      </c>
      <c r="W15" s="69">
        <v>400</v>
      </c>
      <c r="X15" s="69">
        <v>400</v>
      </c>
      <c r="Y15" s="69">
        <v>266</v>
      </c>
      <c r="Z15" s="69"/>
      <c r="AA15" s="69"/>
      <c r="AB15" s="99"/>
      <c r="AC15" s="99"/>
      <c r="AD15" s="99"/>
      <c r="AE15" s="99"/>
      <c r="AF15" s="99"/>
      <c r="AG15" s="99"/>
      <c r="AH15" s="147"/>
      <c r="AI15" s="147"/>
      <c r="AJ15" s="148"/>
      <c r="AK15" s="148"/>
      <c r="AL15" s="105">
        <f>SUM(H15:AK15)</f>
        <v>8000</v>
      </c>
    </row>
    <row r="16" spans="2:39" ht="24.75" customHeight="1" x14ac:dyDescent="0.2">
      <c r="B16" s="17" t="s">
        <v>170</v>
      </c>
      <c r="C16" s="17" t="s">
        <v>117</v>
      </c>
      <c r="D16" s="18" t="s">
        <v>116</v>
      </c>
      <c r="E16" s="22">
        <v>20</v>
      </c>
      <c r="F16" s="177">
        <v>200</v>
      </c>
      <c r="G16" s="16">
        <f>F16*E16</f>
        <v>4000</v>
      </c>
      <c r="H16" s="102"/>
      <c r="I16" s="69"/>
      <c r="J16" s="69"/>
      <c r="K16" s="69">
        <v>400</v>
      </c>
      <c r="L16" s="69">
        <v>400</v>
      </c>
      <c r="M16" s="69"/>
      <c r="N16" s="69">
        <v>400</v>
      </c>
      <c r="O16" s="69">
        <v>400</v>
      </c>
      <c r="P16" s="69">
        <v>400</v>
      </c>
      <c r="Q16" s="69">
        <v>400</v>
      </c>
      <c r="R16" s="69">
        <v>400</v>
      </c>
      <c r="S16" s="99"/>
      <c r="T16" s="69">
        <v>400</v>
      </c>
      <c r="U16" s="69">
        <v>400</v>
      </c>
      <c r="V16" s="69">
        <v>400</v>
      </c>
      <c r="W16" s="99"/>
      <c r="X16" s="99"/>
      <c r="Y16" s="69"/>
      <c r="Z16" s="69"/>
      <c r="AA16" s="99"/>
      <c r="AB16" s="99"/>
      <c r="AC16" s="99"/>
      <c r="AD16" s="99"/>
      <c r="AE16" s="99"/>
      <c r="AF16" s="99"/>
      <c r="AG16" s="99"/>
      <c r="AH16" s="147"/>
      <c r="AI16" s="147"/>
      <c r="AJ16" s="148"/>
      <c r="AK16" s="148"/>
      <c r="AL16" s="105">
        <f>SUM(H16:AK16)</f>
        <v>4000</v>
      </c>
    </row>
    <row r="17" spans="2:39" ht="36" customHeight="1" x14ac:dyDescent="0.2">
      <c r="B17" s="90" t="s">
        <v>171</v>
      </c>
      <c r="C17" s="90" t="s">
        <v>118</v>
      </c>
      <c r="D17" s="90"/>
      <c r="E17" s="92">
        <f>SUM(E18:E21)</f>
        <v>7</v>
      </c>
      <c r="F17" s="90"/>
      <c r="G17" s="191">
        <f>SUM(G18:G21)</f>
        <v>1700</v>
      </c>
      <c r="H17" s="89">
        <f t="shared" ref="H17:AL17" si="8">H18+H19+H20+H21</f>
        <v>0</v>
      </c>
      <c r="I17" s="89">
        <f t="shared" si="8"/>
        <v>600</v>
      </c>
      <c r="J17" s="89">
        <f t="shared" si="8"/>
        <v>0</v>
      </c>
      <c r="K17" s="89">
        <f t="shared" si="8"/>
        <v>0</v>
      </c>
      <c r="L17" s="89">
        <f t="shared" si="8"/>
        <v>0</v>
      </c>
      <c r="M17" s="89">
        <f t="shared" si="8"/>
        <v>0</v>
      </c>
      <c r="N17" s="89">
        <f t="shared" si="8"/>
        <v>0</v>
      </c>
      <c r="O17" s="89">
        <f t="shared" si="8"/>
        <v>0</v>
      </c>
      <c r="P17" s="89">
        <f t="shared" si="8"/>
        <v>1100</v>
      </c>
      <c r="Q17" s="89">
        <f t="shared" si="8"/>
        <v>0</v>
      </c>
      <c r="R17" s="89">
        <f t="shared" si="8"/>
        <v>0</v>
      </c>
      <c r="S17" s="89">
        <f t="shared" si="8"/>
        <v>0</v>
      </c>
      <c r="T17" s="89">
        <f t="shared" si="8"/>
        <v>0</v>
      </c>
      <c r="U17" s="89">
        <f t="shared" si="8"/>
        <v>0</v>
      </c>
      <c r="V17" s="89">
        <f t="shared" si="8"/>
        <v>0</v>
      </c>
      <c r="W17" s="89">
        <f t="shared" si="8"/>
        <v>0</v>
      </c>
      <c r="X17" s="89">
        <f t="shared" si="8"/>
        <v>0</v>
      </c>
      <c r="Y17" s="89">
        <f t="shared" si="8"/>
        <v>0</v>
      </c>
      <c r="Z17" s="89">
        <f t="shared" si="8"/>
        <v>0</v>
      </c>
      <c r="AA17" s="89">
        <f t="shared" si="8"/>
        <v>0</v>
      </c>
      <c r="AB17" s="89">
        <f t="shared" si="8"/>
        <v>0</v>
      </c>
      <c r="AC17" s="89">
        <f t="shared" si="8"/>
        <v>0</v>
      </c>
      <c r="AD17" s="89">
        <f t="shared" si="8"/>
        <v>0</v>
      </c>
      <c r="AE17" s="89">
        <f t="shared" si="8"/>
        <v>0</v>
      </c>
      <c r="AF17" s="89">
        <f t="shared" si="8"/>
        <v>0</v>
      </c>
      <c r="AG17" s="89">
        <f t="shared" si="8"/>
        <v>0</v>
      </c>
      <c r="AH17" s="89">
        <f t="shared" si="8"/>
        <v>0</v>
      </c>
      <c r="AI17" s="89">
        <f t="shared" si="8"/>
        <v>0</v>
      </c>
      <c r="AJ17" s="89">
        <f t="shared" si="8"/>
        <v>0</v>
      </c>
      <c r="AK17" s="89">
        <f t="shared" si="8"/>
        <v>0</v>
      </c>
      <c r="AL17" s="89">
        <f t="shared" si="8"/>
        <v>1700</v>
      </c>
      <c r="AM17" s="184">
        <f>SUM(H17:AK17)</f>
        <v>1700</v>
      </c>
    </row>
    <row r="18" spans="2:39" s="71" customFormat="1" ht="24" customHeight="1" x14ac:dyDescent="0.2">
      <c r="B18" s="17" t="s">
        <v>172</v>
      </c>
      <c r="C18" s="17" t="s">
        <v>119</v>
      </c>
      <c r="D18" s="18" t="s">
        <v>54</v>
      </c>
      <c r="E18" s="182">
        <v>2</v>
      </c>
      <c r="F18" s="16">
        <v>200</v>
      </c>
      <c r="G18" s="16">
        <f>F18*E18</f>
        <v>400</v>
      </c>
      <c r="H18" s="102"/>
      <c r="I18" s="69">
        <v>200</v>
      </c>
      <c r="J18" s="99"/>
      <c r="K18" s="99"/>
      <c r="L18" s="99"/>
      <c r="M18" s="99"/>
      <c r="N18" s="99"/>
      <c r="O18" s="99"/>
      <c r="P18" s="69">
        <v>200</v>
      </c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147"/>
      <c r="AI18" s="147"/>
      <c r="AJ18" s="148"/>
      <c r="AK18" s="148"/>
      <c r="AL18" s="105">
        <f>SUM(H18:AK18)</f>
        <v>400</v>
      </c>
    </row>
    <row r="19" spans="2:39" ht="33" customHeight="1" x14ac:dyDescent="0.2">
      <c r="B19" s="17" t="s">
        <v>173</v>
      </c>
      <c r="C19" s="17" t="s">
        <v>121</v>
      </c>
      <c r="D19" s="18" t="s">
        <v>54</v>
      </c>
      <c r="E19" s="19">
        <v>2</v>
      </c>
      <c r="F19" s="16">
        <v>200</v>
      </c>
      <c r="G19" s="16">
        <f>F19*E19</f>
        <v>400</v>
      </c>
      <c r="H19" s="102"/>
      <c r="I19" s="69">
        <v>200</v>
      </c>
      <c r="J19" s="99"/>
      <c r="K19" s="99"/>
      <c r="L19" s="99"/>
      <c r="M19" s="99"/>
      <c r="N19" s="99"/>
      <c r="O19" s="99"/>
      <c r="P19" s="69">
        <v>200</v>
      </c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147"/>
      <c r="AI19" s="147"/>
      <c r="AJ19" s="148"/>
      <c r="AK19" s="148"/>
      <c r="AL19" s="105">
        <f>SUM(H19:AK19)</f>
        <v>400</v>
      </c>
    </row>
    <row r="20" spans="2:39" s="71" customFormat="1" ht="29.25" customHeight="1" x14ac:dyDescent="0.2">
      <c r="B20" s="17" t="s">
        <v>174</v>
      </c>
      <c r="C20" s="17" t="s">
        <v>120</v>
      </c>
      <c r="D20" s="18" t="s">
        <v>54</v>
      </c>
      <c r="E20" s="19">
        <v>2</v>
      </c>
      <c r="F20" s="16">
        <v>200</v>
      </c>
      <c r="G20" s="16">
        <f t="shared" ref="G20" si="9">F20*E20</f>
        <v>400</v>
      </c>
      <c r="H20" s="102"/>
      <c r="I20" s="69">
        <v>200</v>
      </c>
      <c r="J20" s="99"/>
      <c r="K20" s="99"/>
      <c r="L20" s="99"/>
      <c r="M20" s="99"/>
      <c r="N20" s="99"/>
      <c r="O20" s="99"/>
      <c r="P20" s="137">
        <v>200</v>
      </c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147"/>
      <c r="AI20" s="147"/>
      <c r="AJ20" s="148"/>
      <c r="AK20" s="148"/>
      <c r="AL20" s="105">
        <f>SUM(H20:AK20)</f>
        <v>400</v>
      </c>
    </row>
    <row r="21" spans="2:39" ht="25.5" customHeight="1" x14ac:dyDescent="0.2">
      <c r="B21" s="17" t="s">
        <v>175</v>
      </c>
      <c r="C21" s="17" t="s">
        <v>58</v>
      </c>
      <c r="D21" s="18" t="s">
        <v>65</v>
      </c>
      <c r="E21" s="19">
        <v>1</v>
      </c>
      <c r="F21" s="16">
        <v>500</v>
      </c>
      <c r="G21" s="16">
        <f t="shared" ref="G21" si="10">F21*E21</f>
        <v>500</v>
      </c>
      <c r="H21" s="102"/>
      <c r="I21" s="99"/>
      <c r="J21" s="99"/>
      <c r="K21" s="99"/>
      <c r="L21" s="99"/>
      <c r="M21" s="99"/>
      <c r="N21" s="99"/>
      <c r="O21" s="99"/>
      <c r="P21" s="69">
        <v>500</v>
      </c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147"/>
      <c r="AI21" s="147"/>
      <c r="AJ21" s="148"/>
      <c r="AK21" s="148"/>
      <c r="AL21" s="105">
        <f>SUM(H21:AK21)</f>
        <v>500</v>
      </c>
    </row>
    <row r="22" spans="2:39" ht="41.25" customHeight="1" x14ac:dyDescent="0.2">
      <c r="B22" s="6">
        <v>1.3</v>
      </c>
      <c r="C22" s="6" t="s">
        <v>59</v>
      </c>
      <c r="D22" s="28"/>
      <c r="E22" s="11">
        <f>SUM(E23:E26)</f>
        <v>80</v>
      </c>
      <c r="F22" s="29"/>
      <c r="G22" s="29">
        <f>SUM(G23:G26)</f>
        <v>2040</v>
      </c>
      <c r="H22" s="65">
        <f t="shared" ref="H22:AL22" si="11">H23+H24+H25+H26</f>
        <v>104</v>
      </c>
      <c r="I22" s="65">
        <f t="shared" si="11"/>
        <v>204</v>
      </c>
      <c r="J22" s="65">
        <f t="shared" si="11"/>
        <v>204</v>
      </c>
      <c r="K22" s="65">
        <f t="shared" si="11"/>
        <v>154</v>
      </c>
      <c r="L22" s="65">
        <f t="shared" si="11"/>
        <v>204</v>
      </c>
      <c r="M22" s="65">
        <f t="shared" si="11"/>
        <v>204</v>
      </c>
      <c r="N22" s="65">
        <f t="shared" si="11"/>
        <v>100</v>
      </c>
      <c r="O22" s="65">
        <f t="shared" si="11"/>
        <v>100</v>
      </c>
      <c r="P22" s="65">
        <f t="shared" si="11"/>
        <v>154</v>
      </c>
      <c r="Q22" s="65">
        <f t="shared" si="11"/>
        <v>204</v>
      </c>
      <c r="R22" s="65">
        <f t="shared" si="11"/>
        <v>204</v>
      </c>
      <c r="S22" s="65">
        <f t="shared" si="11"/>
        <v>204</v>
      </c>
      <c r="T22" s="65">
        <f t="shared" si="11"/>
        <v>0</v>
      </c>
      <c r="U22" s="65">
        <f t="shared" si="11"/>
        <v>0</v>
      </c>
      <c r="V22" s="65">
        <f t="shared" si="11"/>
        <v>0</v>
      </c>
      <c r="W22" s="65">
        <f t="shared" si="11"/>
        <v>0</v>
      </c>
      <c r="X22" s="65">
        <f t="shared" si="11"/>
        <v>0</v>
      </c>
      <c r="Y22" s="65">
        <f t="shared" si="11"/>
        <v>0</v>
      </c>
      <c r="Z22" s="65">
        <f t="shared" si="11"/>
        <v>0</v>
      </c>
      <c r="AA22" s="65">
        <f t="shared" si="11"/>
        <v>0</v>
      </c>
      <c r="AB22" s="65">
        <f t="shared" si="11"/>
        <v>0</v>
      </c>
      <c r="AC22" s="65">
        <f t="shared" si="11"/>
        <v>0</v>
      </c>
      <c r="AD22" s="65">
        <f t="shared" si="11"/>
        <v>0</v>
      </c>
      <c r="AE22" s="65">
        <f t="shared" si="11"/>
        <v>0</v>
      </c>
      <c r="AF22" s="65">
        <f t="shared" si="11"/>
        <v>0</v>
      </c>
      <c r="AG22" s="65">
        <f t="shared" si="11"/>
        <v>0</v>
      </c>
      <c r="AH22" s="106">
        <f t="shared" si="11"/>
        <v>0</v>
      </c>
      <c r="AI22" s="106">
        <f t="shared" si="11"/>
        <v>0</v>
      </c>
      <c r="AJ22" s="106">
        <f t="shared" si="11"/>
        <v>0</v>
      </c>
      <c r="AK22" s="106">
        <f t="shared" si="11"/>
        <v>0</v>
      </c>
      <c r="AL22" s="106">
        <f t="shared" si="11"/>
        <v>2040</v>
      </c>
      <c r="AM22" s="184">
        <f>SUM(H22:AK22)</f>
        <v>2040</v>
      </c>
    </row>
    <row r="23" spans="2:39" s="73" customFormat="1" ht="25.5" customHeight="1" x14ac:dyDescent="0.2">
      <c r="B23" s="17" t="s">
        <v>176</v>
      </c>
      <c r="C23" s="17" t="s">
        <v>60</v>
      </c>
      <c r="D23" s="18" t="s">
        <v>81</v>
      </c>
      <c r="E23" s="19">
        <v>20</v>
      </c>
      <c r="F23" s="16">
        <v>50</v>
      </c>
      <c r="G23" s="16">
        <f>F23*E23</f>
        <v>1000</v>
      </c>
      <c r="H23" s="126"/>
      <c r="I23" s="126">
        <v>100</v>
      </c>
      <c r="J23" s="126">
        <v>100</v>
      </c>
      <c r="K23" s="126">
        <v>50</v>
      </c>
      <c r="L23" s="126">
        <v>100</v>
      </c>
      <c r="M23" s="126">
        <v>100</v>
      </c>
      <c r="N23" s="126">
        <v>100</v>
      </c>
      <c r="O23" s="126">
        <v>100</v>
      </c>
      <c r="P23" s="126">
        <v>50</v>
      </c>
      <c r="Q23" s="126">
        <v>100</v>
      </c>
      <c r="R23" s="126">
        <v>100</v>
      </c>
      <c r="S23" s="126">
        <v>100</v>
      </c>
      <c r="T23" s="126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52"/>
      <c r="AI23" s="152"/>
      <c r="AJ23" s="153"/>
      <c r="AK23" s="153"/>
      <c r="AL23" s="105">
        <f>SUM(H23:AK23)</f>
        <v>1000</v>
      </c>
    </row>
    <row r="24" spans="2:39" ht="27" customHeight="1" x14ac:dyDescent="0.2">
      <c r="B24" s="17" t="s">
        <v>176</v>
      </c>
      <c r="C24" s="17" t="s">
        <v>122</v>
      </c>
      <c r="D24" s="18" t="s">
        <v>81</v>
      </c>
      <c r="E24" s="19">
        <v>20</v>
      </c>
      <c r="F24" s="177">
        <v>52</v>
      </c>
      <c r="G24" s="16">
        <f>F24*E24</f>
        <v>1040</v>
      </c>
      <c r="H24" s="69">
        <v>104</v>
      </c>
      <c r="I24" s="126">
        <v>104</v>
      </c>
      <c r="J24" s="126">
        <v>104</v>
      </c>
      <c r="K24" s="126">
        <v>104</v>
      </c>
      <c r="L24" s="126">
        <v>104</v>
      </c>
      <c r="M24" s="126">
        <v>104</v>
      </c>
      <c r="N24" s="99"/>
      <c r="O24" s="69"/>
      <c r="P24" s="69">
        <v>104</v>
      </c>
      <c r="Q24" s="69">
        <v>104</v>
      </c>
      <c r="R24" s="69">
        <v>104</v>
      </c>
      <c r="S24" s="69">
        <v>104</v>
      </c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147"/>
      <c r="AI24" s="147"/>
      <c r="AJ24" s="148"/>
      <c r="AK24" s="148"/>
      <c r="AL24" s="105">
        <f>SUM(H24:AK24)</f>
        <v>1040</v>
      </c>
    </row>
    <row r="25" spans="2:39" s="71" customFormat="1" ht="24" customHeight="1" x14ac:dyDescent="0.2">
      <c r="B25" s="17" t="s">
        <v>176</v>
      </c>
      <c r="C25" s="17" t="s">
        <v>62</v>
      </c>
      <c r="D25" s="18" t="s">
        <v>81</v>
      </c>
      <c r="E25" s="22">
        <v>20</v>
      </c>
      <c r="F25" s="177">
        <v>0</v>
      </c>
      <c r="G25" s="16">
        <f t="shared" ref="G25" si="12">F25*E25</f>
        <v>0</v>
      </c>
      <c r="H25" s="102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147"/>
      <c r="AI25" s="147"/>
      <c r="AJ25" s="148"/>
      <c r="AK25" s="148"/>
      <c r="AL25" s="105">
        <f>SUM(H25:AK25)</f>
        <v>0</v>
      </c>
    </row>
    <row r="26" spans="2:39" ht="21" customHeight="1" x14ac:dyDescent="0.2">
      <c r="B26" s="17" t="s">
        <v>176</v>
      </c>
      <c r="C26" s="17" t="s">
        <v>61</v>
      </c>
      <c r="D26" s="18" t="s">
        <v>79</v>
      </c>
      <c r="E26" s="22">
        <v>20</v>
      </c>
      <c r="F26" s="177">
        <v>0</v>
      </c>
      <c r="G26" s="16">
        <f t="shared" ref="G26" si="13">F26*E26</f>
        <v>0</v>
      </c>
      <c r="H26" s="139"/>
      <c r="I26" s="130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147"/>
      <c r="AI26" s="147"/>
      <c r="AJ26" s="148"/>
      <c r="AK26" s="148"/>
      <c r="AL26" s="105">
        <f>SUM(H26:AK26)</f>
        <v>0</v>
      </c>
    </row>
    <row r="27" spans="2:39" ht="23.25" customHeight="1" x14ac:dyDescent="0.2">
      <c r="B27" s="80">
        <v>2</v>
      </c>
      <c r="C27" s="80" t="s">
        <v>195</v>
      </c>
      <c r="D27" s="188" t="s">
        <v>65</v>
      </c>
      <c r="E27" s="189">
        <f>SUM(E28:E34)</f>
        <v>10</v>
      </c>
      <c r="F27" s="190"/>
      <c r="G27" s="190">
        <f>SUM(G28:G34)</f>
        <v>41070</v>
      </c>
      <c r="H27" s="98">
        <f t="shared" ref="H27:AL27" si="14">H28+H29+H30+H31+H32+H33+H34</f>
        <v>0</v>
      </c>
      <c r="I27" s="98">
        <f t="shared" si="14"/>
        <v>23570</v>
      </c>
      <c r="J27" s="98">
        <f t="shared" si="14"/>
        <v>0</v>
      </c>
      <c r="K27" s="98">
        <f t="shared" si="14"/>
        <v>0</v>
      </c>
      <c r="L27" s="98">
        <f t="shared" si="14"/>
        <v>0</v>
      </c>
      <c r="M27" s="98">
        <f t="shared" si="14"/>
        <v>0</v>
      </c>
      <c r="N27" s="98">
        <f t="shared" si="14"/>
        <v>6000</v>
      </c>
      <c r="O27" s="98">
        <f t="shared" si="14"/>
        <v>11500</v>
      </c>
      <c r="P27" s="98">
        <f t="shared" si="14"/>
        <v>0</v>
      </c>
      <c r="Q27" s="98">
        <f t="shared" si="14"/>
        <v>0</v>
      </c>
      <c r="R27" s="98">
        <f t="shared" si="14"/>
        <v>0</v>
      </c>
      <c r="S27" s="98">
        <f t="shared" si="14"/>
        <v>0</v>
      </c>
      <c r="T27" s="98">
        <f t="shared" si="14"/>
        <v>0</v>
      </c>
      <c r="U27" s="98">
        <f t="shared" si="14"/>
        <v>0</v>
      </c>
      <c r="V27" s="98">
        <f t="shared" si="14"/>
        <v>0</v>
      </c>
      <c r="W27" s="98">
        <f t="shared" si="14"/>
        <v>0</v>
      </c>
      <c r="X27" s="98">
        <f t="shared" si="14"/>
        <v>0</v>
      </c>
      <c r="Y27" s="98">
        <f t="shared" si="14"/>
        <v>0</v>
      </c>
      <c r="Z27" s="98">
        <f t="shared" si="14"/>
        <v>0</v>
      </c>
      <c r="AA27" s="98">
        <f t="shared" si="14"/>
        <v>0</v>
      </c>
      <c r="AB27" s="98">
        <f t="shared" si="14"/>
        <v>0</v>
      </c>
      <c r="AC27" s="98">
        <f t="shared" si="14"/>
        <v>0</v>
      </c>
      <c r="AD27" s="98">
        <f t="shared" si="14"/>
        <v>0</v>
      </c>
      <c r="AE27" s="98">
        <f t="shared" si="14"/>
        <v>0</v>
      </c>
      <c r="AF27" s="98">
        <f t="shared" si="14"/>
        <v>0</v>
      </c>
      <c r="AG27" s="98">
        <f t="shared" si="14"/>
        <v>0</v>
      </c>
      <c r="AH27" s="98">
        <f t="shared" si="14"/>
        <v>0</v>
      </c>
      <c r="AI27" s="98">
        <f t="shared" si="14"/>
        <v>0</v>
      </c>
      <c r="AJ27" s="98">
        <f t="shared" si="14"/>
        <v>0</v>
      </c>
      <c r="AK27" s="98">
        <f t="shared" si="14"/>
        <v>0</v>
      </c>
      <c r="AL27" s="98">
        <f t="shared" si="14"/>
        <v>41070</v>
      </c>
      <c r="AM27" s="184">
        <f>SUM(H27:AK27)</f>
        <v>41070</v>
      </c>
    </row>
    <row r="28" spans="2:39" s="71" customFormat="1" ht="10.5" customHeight="1" x14ac:dyDescent="0.2">
      <c r="B28" s="17" t="s">
        <v>40</v>
      </c>
      <c r="C28" s="17" t="s">
        <v>82</v>
      </c>
      <c r="D28" s="18" t="s">
        <v>54</v>
      </c>
      <c r="E28" s="19">
        <v>2</v>
      </c>
      <c r="F28" s="16">
        <v>3750</v>
      </c>
      <c r="G28" s="16">
        <f t="shared" ref="G28" si="15">E28*F28</f>
        <v>7500</v>
      </c>
      <c r="H28" s="102"/>
      <c r="I28" s="69">
        <f>G28</f>
        <v>7500</v>
      </c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147"/>
      <c r="AI28" s="147"/>
      <c r="AJ28" s="148"/>
      <c r="AK28" s="148"/>
      <c r="AL28" s="105">
        <f t="shared" ref="AL28:AL34" si="16">SUM(H28:AK28)</f>
        <v>7500</v>
      </c>
    </row>
    <row r="29" spans="2:39" ht="10.5" customHeight="1" x14ac:dyDescent="0.2">
      <c r="B29" s="17">
        <v>2.2000000000000002</v>
      </c>
      <c r="C29" s="17" t="s">
        <v>123</v>
      </c>
      <c r="D29" s="18" t="s">
        <v>54</v>
      </c>
      <c r="E29" s="19">
        <v>1</v>
      </c>
      <c r="F29" s="16">
        <v>7000</v>
      </c>
      <c r="G29" s="16">
        <f>E29*F29</f>
        <v>7000</v>
      </c>
      <c r="H29" s="102"/>
      <c r="I29" s="69">
        <v>7000</v>
      </c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147"/>
      <c r="AI29" s="147"/>
      <c r="AJ29" s="148"/>
      <c r="AK29" s="148"/>
      <c r="AL29" s="105">
        <f t="shared" si="16"/>
        <v>7000</v>
      </c>
    </row>
    <row r="30" spans="2:39" s="71" customFormat="1" ht="10.5" customHeight="1" x14ac:dyDescent="0.2">
      <c r="B30" s="17">
        <v>2.2999999999999998</v>
      </c>
      <c r="C30" s="17" t="s">
        <v>83</v>
      </c>
      <c r="D30" s="18" t="s">
        <v>54</v>
      </c>
      <c r="E30" s="19">
        <v>1</v>
      </c>
      <c r="F30" s="16">
        <v>10000</v>
      </c>
      <c r="G30" s="16">
        <f>E30*F30</f>
        <v>10000</v>
      </c>
      <c r="H30" s="102"/>
      <c r="I30" s="126"/>
      <c r="J30" s="99"/>
      <c r="K30" s="99"/>
      <c r="L30" s="99"/>
      <c r="M30" s="99"/>
      <c r="N30" s="69"/>
      <c r="O30" s="69">
        <v>10000</v>
      </c>
      <c r="P30" s="6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147"/>
      <c r="AI30" s="147"/>
      <c r="AJ30" s="148"/>
      <c r="AK30" s="148"/>
      <c r="AL30" s="105">
        <f t="shared" si="16"/>
        <v>10000</v>
      </c>
    </row>
    <row r="31" spans="2:39" ht="10.5" customHeight="1" x14ac:dyDescent="0.2">
      <c r="B31" s="17">
        <v>2.4</v>
      </c>
      <c r="C31" s="17" t="s">
        <v>84</v>
      </c>
      <c r="D31" s="18" t="s">
        <v>54</v>
      </c>
      <c r="E31" s="19">
        <v>2</v>
      </c>
      <c r="F31" s="16">
        <v>3000</v>
      </c>
      <c r="G31" s="16">
        <f t="shared" ref="G31:G32" si="17">E31*F31</f>
        <v>6000</v>
      </c>
      <c r="H31" s="102"/>
      <c r="I31" s="126"/>
      <c r="J31" s="99"/>
      <c r="K31" s="99"/>
      <c r="L31" s="99"/>
      <c r="M31" s="99"/>
      <c r="N31" s="69">
        <v>6000</v>
      </c>
      <c r="O31" s="69"/>
      <c r="P31" s="6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147"/>
      <c r="AI31" s="147"/>
      <c r="AJ31" s="148"/>
      <c r="AK31" s="148"/>
      <c r="AL31" s="105">
        <f t="shared" si="16"/>
        <v>6000</v>
      </c>
    </row>
    <row r="32" spans="2:39" s="71" customFormat="1" ht="10.5" customHeight="1" x14ac:dyDescent="0.2">
      <c r="B32" s="17">
        <v>2.5</v>
      </c>
      <c r="C32" s="17" t="s">
        <v>157</v>
      </c>
      <c r="D32" s="18" t="s">
        <v>54</v>
      </c>
      <c r="E32" s="19">
        <v>2</v>
      </c>
      <c r="F32" s="19">
        <v>750</v>
      </c>
      <c r="G32" s="16">
        <f t="shared" si="17"/>
        <v>1500</v>
      </c>
      <c r="H32" s="102"/>
      <c r="I32" s="126"/>
      <c r="J32" s="102"/>
      <c r="K32" s="102"/>
      <c r="L32" s="102"/>
      <c r="M32" s="102"/>
      <c r="N32" s="69"/>
      <c r="O32" s="69">
        <v>1500</v>
      </c>
      <c r="P32" s="6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147"/>
      <c r="AI32" s="147"/>
      <c r="AJ32" s="148"/>
      <c r="AK32" s="148"/>
      <c r="AL32" s="105">
        <f t="shared" si="16"/>
        <v>1500</v>
      </c>
    </row>
    <row r="33" spans="2:39" ht="10.5" customHeight="1" x14ac:dyDescent="0.2">
      <c r="B33" s="17">
        <v>2.6</v>
      </c>
      <c r="C33" s="178" t="s">
        <v>143</v>
      </c>
      <c r="D33" s="18" t="s">
        <v>126</v>
      </c>
      <c r="E33" s="19">
        <v>1</v>
      </c>
      <c r="F33" s="16">
        <v>4000</v>
      </c>
      <c r="G33" s="16">
        <f t="shared" ref="G33:G34" si="18">E33*F33</f>
        <v>4000</v>
      </c>
      <c r="H33" s="102"/>
      <c r="I33" s="69">
        <f>G33</f>
        <v>4000</v>
      </c>
      <c r="J33" s="99"/>
      <c r="K33" s="99"/>
      <c r="L33" s="99"/>
      <c r="M33" s="99"/>
      <c r="N33" s="69"/>
      <c r="O33" s="69"/>
      <c r="P33" s="6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147"/>
      <c r="AI33" s="147"/>
      <c r="AJ33" s="148"/>
      <c r="AK33" s="148"/>
      <c r="AL33" s="105">
        <f t="shared" si="16"/>
        <v>4000</v>
      </c>
    </row>
    <row r="34" spans="2:39" ht="10.5" customHeight="1" x14ac:dyDescent="0.2">
      <c r="B34" s="20"/>
      <c r="C34" s="17" t="s">
        <v>158</v>
      </c>
      <c r="D34" s="21" t="s">
        <v>80</v>
      </c>
      <c r="E34" s="22">
        <v>1</v>
      </c>
      <c r="F34" s="177">
        <v>5070</v>
      </c>
      <c r="G34" s="16">
        <f t="shared" si="18"/>
        <v>5070</v>
      </c>
      <c r="H34" s="126"/>
      <c r="I34" s="69">
        <v>5070</v>
      </c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147"/>
      <c r="AI34" s="147"/>
      <c r="AJ34" s="148"/>
      <c r="AK34" s="148"/>
      <c r="AL34" s="105">
        <f t="shared" si="16"/>
        <v>5070</v>
      </c>
    </row>
    <row r="35" spans="2:39" x14ac:dyDescent="0.2">
      <c r="B35" s="194">
        <v>3</v>
      </c>
      <c r="C35" s="195" t="s">
        <v>194</v>
      </c>
      <c r="D35" s="187" t="s">
        <v>65</v>
      </c>
      <c r="E35" s="157">
        <f>SUM(E36:E59)</f>
        <v>255</v>
      </c>
      <c r="F35" s="196"/>
      <c r="G35" s="196">
        <f>SUM(G36:G59)</f>
        <v>18312</v>
      </c>
      <c r="H35" s="98">
        <f t="shared" ref="H35:AL35" si="19">H36+H37+H38+H39+H40+H41+H42+H43+H44+H45+H46+H47+H48+H49+H50+H51+H52+H53+H54+H55+H56+H57+H58+H59</f>
        <v>706</v>
      </c>
      <c r="I35" s="98">
        <f t="shared" si="19"/>
        <v>3321</v>
      </c>
      <c r="J35" s="98">
        <f t="shared" si="19"/>
        <v>0</v>
      </c>
      <c r="K35" s="98">
        <f t="shared" si="19"/>
        <v>0</v>
      </c>
      <c r="L35" s="98">
        <f t="shared" si="19"/>
        <v>107</v>
      </c>
      <c r="M35" s="98">
        <f t="shared" si="19"/>
        <v>114</v>
      </c>
      <c r="N35" s="98">
        <f t="shared" si="19"/>
        <v>1664</v>
      </c>
      <c r="O35" s="98">
        <f t="shared" si="19"/>
        <v>1400</v>
      </c>
      <c r="P35" s="98">
        <f t="shared" si="19"/>
        <v>0</v>
      </c>
      <c r="Q35" s="98">
        <f t="shared" si="19"/>
        <v>8000</v>
      </c>
      <c r="R35" s="98">
        <f t="shared" si="19"/>
        <v>2000</v>
      </c>
      <c r="S35" s="98">
        <f t="shared" si="19"/>
        <v>1000</v>
      </c>
      <c r="T35" s="98">
        <f t="shared" si="19"/>
        <v>0</v>
      </c>
      <c r="U35" s="98">
        <f t="shared" si="19"/>
        <v>0</v>
      </c>
      <c r="V35" s="98">
        <f t="shared" si="19"/>
        <v>0</v>
      </c>
      <c r="W35" s="98">
        <f t="shared" si="19"/>
        <v>0</v>
      </c>
      <c r="X35" s="98">
        <f t="shared" si="19"/>
        <v>0</v>
      </c>
      <c r="Y35" s="98">
        <f t="shared" si="19"/>
        <v>0</v>
      </c>
      <c r="Z35" s="98">
        <f t="shared" si="19"/>
        <v>0</v>
      </c>
      <c r="AA35" s="98">
        <f t="shared" si="19"/>
        <v>0</v>
      </c>
      <c r="AB35" s="98">
        <f t="shared" si="19"/>
        <v>0</v>
      </c>
      <c r="AC35" s="98">
        <f t="shared" si="19"/>
        <v>0</v>
      </c>
      <c r="AD35" s="98">
        <f t="shared" si="19"/>
        <v>0</v>
      </c>
      <c r="AE35" s="98">
        <f t="shared" si="19"/>
        <v>0</v>
      </c>
      <c r="AF35" s="98">
        <f t="shared" si="19"/>
        <v>0</v>
      </c>
      <c r="AG35" s="98">
        <f t="shared" si="19"/>
        <v>0</v>
      </c>
      <c r="AH35" s="98">
        <f t="shared" si="19"/>
        <v>0</v>
      </c>
      <c r="AI35" s="98">
        <f t="shared" si="19"/>
        <v>0</v>
      </c>
      <c r="AJ35" s="98">
        <f t="shared" si="19"/>
        <v>0</v>
      </c>
      <c r="AK35" s="98">
        <f t="shared" si="19"/>
        <v>0</v>
      </c>
      <c r="AL35" s="98">
        <f t="shared" si="19"/>
        <v>18312</v>
      </c>
      <c r="AM35" s="184">
        <f>SUM(H35:AK35)</f>
        <v>18312</v>
      </c>
    </row>
    <row r="36" spans="2:39" s="71" customFormat="1" ht="9.75" customHeight="1" x14ac:dyDescent="0.2">
      <c r="B36" s="193">
        <v>3.1</v>
      </c>
      <c r="C36" s="17" t="s">
        <v>112</v>
      </c>
      <c r="D36" s="21" t="s">
        <v>99</v>
      </c>
      <c r="E36" s="22">
        <v>1</v>
      </c>
      <c r="F36" s="177">
        <v>60</v>
      </c>
      <c r="G36" s="177">
        <f>F36*E36</f>
        <v>60</v>
      </c>
      <c r="H36" s="126"/>
      <c r="I36" s="69">
        <f>G36</f>
        <v>60</v>
      </c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147"/>
      <c r="AI36" s="147"/>
      <c r="AJ36" s="148"/>
      <c r="AK36" s="148"/>
      <c r="AL36" s="105">
        <f t="shared" ref="AL36:AL59" si="20">SUM(H36:AK36)</f>
        <v>60</v>
      </c>
    </row>
    <row r="37" spans="2:39" ht="9.75" customHeight="1" x14ac:dyDescent="0.2">
      <c r="B37" s="193">
        <v>3.2</v>
      </c>
      <c r="C37" s="17" t="s">
        <v>100</v>
      </c>
      <c r="D37" s="21" t="s">
        <v>54</v>
      </c>
      <c r="E37" s="22">
        <v>3</v>
      </c>
      <c r="F37" s="177">
        <v>27</v>
      </c>
      <c r="G37" s="177">
        <f t="shared" ref="G37" si="21">F37*E37</f>
        <v>81</v>
      </c>
      <c r="H37" s="126"/>
      <c r="I37" s="69">
        <f>G37</f>
        <v>81</v>
      </c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147"/>
      <c r="AI37" s="147"/>
      <c r="AJ37" s="148"/>
      <c r="AK37" s="148"/>
      <c r="AL37" s="105">
        <f t="shared" si="20"/>
        <v>81</v>
      </c>
    </row>
    <row r="38" spans="2:39" s="71" customFormat="1" ht="9.75" customHeight="1" x14ac:dyDescent="0.2">
      <c r="B38" s="193">
        <v>3.3</v>
      </c>
      <c r="C38" s="17" t="s">
        <v>101</v>
      </c>
      <c r="D38" s="21" t="s">
        <v>54</v>
      </c>
      <c r="E38" s="22">
        <v>40</v>
      </c>
      <c r="F38" s="177">
        <v>1</v>
      </c>
      <c r="G38" s="177">
        <f t="shared" ref="G38" si="22">F38*E38</f>
        <v>40</v>
      </c>
      <c r="H38" s="126"/>
      <c r="I38" s="69">
        <v>20</v>
      </c>
      <c r="J38" s="99"/>
      <c r="K38" s="99"/>
      <c r="L38" s="99"/>
      <c r="M38" s="99"/>
      <c r="N38" s="69">
        <v>20</v>
      </c>
      <c r="O38" s="69"/>
      <c r="P38" s="69"/>
      <c r="Q38" s="69"/>
      <c r="R38" s="69"/>
      <c r="S38" s="6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147"/>
      <c r="AI38" s="147"/>
      <c r="AJ38" s="148"/>
      <c r="AK38" s="148"/>
      <c r="AL38" s="105">
        <f t="shared" si="20"/>
        <v>40</v>
      </c>
    </row>
    <row r="39" spans="2:39" ht="9.75" customHeight="1" x14ac:dyDescent="0.2">
      <c r="B39" s="193">
        <v>3.4</v>
      </c>
      <c r="C39" s="17" t="s">
        <v>102</v>
      </c>
      <c r="D39" s="21" t="s">
        <v>54</v>
      </c>
      <c r="E39" s="22">
        <v>2</v>
      </c>
      <c r="F39" s="177">
        <v>36</v>
      </c>
      <c r="G39" s="177">
        <f t="shared" ref="G39" si="23">F39*E39</f>
        <v>72</v>
      </c>
      <c r="H39" s="126"/>
      <c r="I39" s="69">
        <f>G39</f>
        <v>72</v>
      </c>
      <c r="J39" s="99"/>
      <c r="K39" s="99"/>
      <c r="L39" s="99"/>
      <c r="M39" s="99"/>
      <c r="N39" s="69"/>
      <c r="O39" s="69"/>
      <c r="P39" s="69"/>
      <c r="Q39" s="69"/>
      <c r="R39" s="69"/>
      <c r="S39" s="6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147"/>
      <c r="AI39" s="147"/>
      <c r="AJ39" s="148"/>
      <c r="AK39" s="148"/>
      <c r="AL39" s="105">
        <f t="shared" si="20"/>
        <v>72</v>
      </c>
    </row>
    <row r="40" spans="2:39" s="71" customFormat="1" ht="9.75" customHeight="1" x14ac:dyDescent="0.2">
      <c r="B40" s="193">
        <v>3.5</v>
      </c>
      <c r="C40" s="17" t="s">
        <v>159</v>
      </c>
      <c r="D40" s="21" t="s">
        <v>54</v>
      </c>
      <c r="E40" s="22">
        <v>3</v>
      </c>
      <c r="F40" s="177">
        <v>250</v>
      </c>
      <c r="G40" s="177">
        <f t="shared" ref="G40" si="24">F40*E40</f>
        <v>750</v>
      </c>
      <c r="H40" s="126"/>
      <c r="I40" s="69">
        <f>G40</f>
        <v>750</v>
      </c>
      <c r="J40" s="99"/>
      <c r="K40" s="99"/>
      <c r="L40" s="99"/>
      <c r="M40" s="99"/>
      <c r="N40" s="69"/>
      <c r="O40" s="69"/>
      <c r="P40" s="69"/>
      <c r="Q40" s="69"/>
      <c r="R40" s="69"/>
      <c r="S40" s="6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147"/>
      <c r="AI40" s="147"/>
      <c r="AJ40" s="148"/>
      <c r="AK40" s="148"/>
      <c r="AL40" s="105">
        <f t="shared" si="20"/>
        <v>750</v>
      </c>
    </row>
    <row r="41" spans="2:39" s="71" customFormat="1" ht="9.75" customHeight="1" x14ac:dyDescent="0.2">
      <c r="B41" s="193">
        <v>3.6</v>
      </c>
      <c r="C41" s="17" t="s">
        <v>124</v>
      </c>
      <c r="D41" s="21" t="s">
        <v>54</v>
      </c>
      <c r="E41" s="22">
        <v>10</v>
      </c>
      <c r="F41" s="177">
        <v>10</v>
      </c>
      <c r="G41" s="177">
        <f t="shared" ref="G41" si="25">F41*E41</f>
        <v>100</v>
      </c>
      <c r="H41" s="126"/>
      <c r="I41" s="69">
        <v>100</v>
      </c>
      <c r="J41" s="69"/>
      <c r="K41" s="99"/>
      <c r="L41" s="99"/>
      <c r="M41" s="99"/>
      <c r="N41" s="69"/>
      <c r="O41" s="69"/>
      <c r="P41" s="69"/>
      <c r="Q41" s="69"/>
      <c r="R41" s="69"/>
      <c r="S41" s="6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147"/>
      <c r="AI41" s="147"/>
      <c r="AJ41" s="148"/>
      <c r="AK41" s="148"/>
      <c r="AL41" s="105">
        <f t="shared" si="20"/>
        <v>100</v>
      </c>
    </row>
    <row r="42" spans="2:39" ht="9.75" customHeight="1" x14ac:dyDescent="0.2">
      <c r="B42" s="193">
        <v>3.7</v>
      </c>
      <c r="C42" s="17" t="s">
        <v>103</v>
      </c>
      <c r="D42" s="21" t="s">
        <v>54</v>
      </c>
      <c r="E42" s="22">
        <v>7</v>
      </c>
      <c r="F42" s="177">
        <v>5</v>
      </c>
      <c r="G42" s="177">
        <f>F42*E42</f>
        <v>35</v>
      </c>
      <c r="H42" s="126"/>
      <c r="I42" s="69">
        <v>35</v>
      </c>
      <c r="J42" s="69"/>
      <c r="K42" s="99"/>
      <c r="L42" s="99"/>
      <c r="M42" s="99"/>
      <c r="N42" s="69"/>
      <c r="O42" s="69"/>
      <c r="P42" s="69"/>
      <c r="Q42" s="69"/>
      <c r="R42" s="69"/>
      <c r="S42" s="6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147"/>
      <c r="AI42" s="147"/>
      <c r="AJ42" s="148"/>
      <c r="AK42" s="148"/>
      <c r="AL42" s="105">
        <f t="shared" si="20"/>
        <v>35</v>
      </c>
    </row>
    <row r="43" spans="2:39" ht="9.75" customHeight="1" x14ac:dyDescent="0.2">
      <c r="B43" s="193">
        <v>3.8</v>
      </c>
      <c r="C43" s="17" t="s">
        <v>104</v>
      </c>
      <c r="D43" s="21" t="s">
        <v>54</v>
      </c>
      <c r="E43" s="22">
        <v>6</v>
      </c>
      <c r="F43" s="177">
        <v>3</v>
      </c>
      <c r="G43" s="177">
        <f>F43*E43</f>
        <v>18</v>
      </c>
      <c r="H43" s="126"/>
      <c r="I43" s="69">
        <v>12</v>
      </c>
      <c r="J43" s="69"/>
      <c r="K43" s="99"/>
      <c r="L43" s="69">
        <v>6</v>
      </c>
      <c r="M43" s="99"/>
      <c r="N43" s="69"/>
      <c r="O43" s="69"/>
      <c r="P43" s="69"/>
      <c r="Q43" s="69"/>
      <c r="R43" s="69"/>
      <c r="S43" s="6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147"/>
      <c r="AI43" s="147"/>
      <c r="AJ43" s="148"/>
      <c r="AK43" s="148"/>
      <c r="AL43" s="105">
        <f t="shared" si="20"/>
        <v>18</v>
      </c>
    </row>
    <row r="44" spans="2:39" s="71" customFormat="1" ht="9.75" customHeight="1" x14ac:dyDescent="0.2">
      <c r="B44" s="193">
        <v>3.9</v>
      </c>
      <c r="C44" s="17" t="s">
        <v>113</v>
      </c>
      <c r="D44" s="21" t="s">
        <v>114</v>
      </c>
      <c r="E44" s="22">
        <v>20</v>
      </c>
      <c r="F44" s="177">
        <v>30</v>
      </c>
      <c r="G44" s="177">
        <f t="shared" ref="G44" si="26">F44*E44</f>
        <v>600</v>
      </c>
      <c r="H44" s="126"/>
      <c r="I44" s="69">
        <v>300</v>
      </c>
      <c r="J44" s="99"/>
      <c r="K44" s="99"/>
      <c r="L44" s="99"/>
      <c r="M44" s="99"/>
      <c r="N44" s="69">
        <v>300</v>
      </c>
      <c r="O44" s="69"/>
      <c r="P44" s="69"/>
      <c r="Q44" s="69"/>
      <c r="R44" s="69"/>
      <c r="S44" s="69"/>
      <c r="T44" s="99"/>
      <c r="U44" s="99"/>
      <c r="V44" s="99"/>
      <c r="W44" s="99"/>
      <c r="X44" s="99"/>
      <c r="Y44" s="99"/>
      <c r="Z44" s="99"/>
      <c r="AA44" s="99"/>
      <c r="AB44" s="99"/>
      <c r="AC44" s="99"/>
      <c r="AD44" s="99"/>
      <c r="AE44" s="99"/>
      <c r="AF44" s="99"/>
      <c r="AG44" s="99"/>
      <c r="AH44" s="147"/>
      <c r="AI44" s="147"/>
      <c r="AJ44" s="148"/>
      <c r="AK44" s="148"/>
      <c r="AL44" s="105">
        <f t="shared" si="20"/>
        <v>600</v>
      </c>
    </row>
    <row r="45" spans="2:39" ht="9.75" customHeight="1" x14ac:dyDescent="0.2">
      <c r="B45" s="192">
        <v>3.1</v>
      </c>
      <c r="C45" s="17" t="s">
        <v>105</v>
      </c>
      <c r="D45" s="21" t="s">
        <v>110</v>
      </c>
      <c r="E45" s="22">
        <v>10</v>
      </c>
      <c r="F45" s="177">
        <v>16</v>
      </c>
      <c r="G45" s="177">
        <f t="shared" ref="G45" si="27">F45*E45</f>
        <v>160</v>
      </c>
      <c r="H45" s="69"/>
      <c r="I45" s="69">
        <v>80</v>
      </c>
      <c r="J45" s="99"/>
      <c r="K45" s="69"/>
      <c r="L45" s="69">
        <v>80</v>
      </c>
      <c r="M45" s="69"/>
      <c r="N45" s="69"/>
      <c r="O45" s="69"/>
      <c r="P45" s="69"/>
      <c r="Q45" s="69"/>
      <c r="R45" s="69"/>
      <c r="S45" s="6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147"/>
      <c r="AI45" s="147"/>
      <c r="AJ45" s="148"/>
      <c r="AK45" s="148"/>
      <c r="AL45" s="105">
        <f t="shared" si="20"/>
        <v>160</v>
      </c>
    </row>
    <row r="46" spans="2:39" s="71" customFormat="1" ht="9.75" customHeight="1" x14ac:dyDescent="0.2">
      <c r="B46" s="192">
        <v>3.11</v>
      </c>
      <c r="C46" s="17" t="s">
        <v>106</v>
      </c>
      <c r="D46" s="21" t="s">
        <v>54</v>
      </c>
      <c r="E46" s="22">
        <v>4</v>
      </c>
      <c r="F46" s="177">
        <v>60</v>
      </c>
      <c r="G46" s="177">
        <f t="shared" ref="G46" si="28">F46*E46</f>
        <v>240</v>
      </c>
      <c r="H46" s="126"/>
      <c r="I46" s="69">
        <f>G46</f>
        <v>240</v>
      </c>
      <c r="J46" s="99"/>
      <c r="K46" s="69"/>
      <c r="L46" s="69">
        <v>0</v>
      </c>
      <c r="M46" s="69"/>
      <c r="N46" s="69"/>
      <c r="O46" s="69"/>
      <c r="P46" s="69"/>
      <c r="Q46" s="69"/>
      <c r="R46" s="69"/>
      <c r="S46" s="69"/>
      <c r="T46" s="99"/>
      <c r="U46" s="99"/>
      <c r="V46" s="99"/>
      <c r="W46" s="99"/>
      <c r="X46" s="99"/>
      <c r="Y46" s="99"/>
      <c r="Z46" s="99"/>
      <c r="AA46" s="99"/>
      <c r="AB46" s="99"/>
      <c r="AC46" s="99"/>
      <c r="AD46" s="99"/>
      <c r="AE46" s="99"/>
      <c r="AF46" s="99"/>
      <c r="AG46" s="99"/>
      <c r="AH46" s="147"/>
      <c r="AI46" s="147"/>
      <c r="AJ46" s="148"/>
      <c r="AK46" s="148"/>
      <c r="AL46" s="105">
        <f t="shared" si="20"/>
        <v>240</v>
      </c>
    </row>
    <row r="47" spans="2:39" ht="9.75" customHeight="1" x14ac:dyDescent="0.2">
      <c r="B47" s="192">
        <v>3.12</v>
      </c>
      <c r="C47" s="17" t="s">
        <v>144</v>
      </c>
      <c r="D47" s="21" t="s">
        <v>54</v>
      </c>
      <c r="E47" s="22">
        <v>10</v>
      </c>
      <c r="F47" s="177">
        <v>25</v>
      </c>
      <c r="G47" s="177">
        <f t="shared" ref="G47" si="29">F47*E47</f>
        <v>250</v>
      </c>
      <c r="H47" s="126"/>
      <c r="I47" s="69">
        <f>G47</f>
        <v>250</v>
      </c>
      <c r="J47" s="99"/>
      <c r="K47" s="69"/>
      <c r="L47" s="69"/>
      <c r="M47" s="69"/>
      <c r="N47" s="69"/>
      <c r="O47" s="69"/>
      <c r="P47" s="69"/>
      <c r="Q47" s="69"/>
      <c r="R47" s="69"/>
      <c r="S47" s="69"/>
      <c r="T47" s="99"/>
      <c r="U47" s="99"/>
      <c r="V47" s="99"/>
      <c r="W47" s="99"/>
      <c r="X47" s="99"/>
      <c r="Y47" s="99"/>
      <c r="Z47" s="99"/>
      <c r="AA47" s="99"/>
      <c r="AB47" s="99"/>
      <c r="AC47" s="99"/>
      <c r="AD47" s="99"/>
      <c r="AE47" s="99"/>
      <c r="AF47" s="99"/>
      <c r="AG47" s="99"/>
      <c r="AH47" s="147"/>
      <c r="AI47" s="147"/>
      <c r="AJ47" s="148"/>
      <c r="AK47" s="148"/>
      <c r="AL47" s="105">
        <f t="shared" si="20"/>
        <v>250</v>
      </c>
    </row>
    <row r="48" spans="2:39" s="71" customFormat="1" ht="9.75" customHeight="1" x14ac:dyDescent="0.2">
      <c r="B48" s="192">
        <v>3.13</v>
      </c>
      <c r="C48" s="17" t="s">
        <v>125</v>
      </c>
      <c r="D48" s="21" t="s">
        <v>54</v>
      </c>
      <c r="E48" s="22">
        <v>3</v>
      </c>
      <c r="F48" s="177">
        <v>100</v>
      </c>
      <c r="G48" s="177">
        <f t="shared" ref="G48" si="30">F48*E48</f>
        <v>300</v>
      </c>
      <c r="H48" s="126"/>
      <c r="I48" s="69">
        <v>200</v>
      </c>
      <c r="J48" s="99"/>
      <c r="K48" s="69"/>
      <c r="L48" s="69"/>
      <c r="M48" s="69">
        <v>100</v>
      </c>
      <c r="N48" s="69"/>
      <c r="O48" s="69"/>
      <c r="P48" s="69"/>
      <c r="Q48" s="69"/>
      <c r="R48" s="69"/>
      <c r="S48" s="69"/>
      <c r="T48" s="99"/>
      <c r="U48" s="99"/>
      <c r="V48" s="99"/>
      <c r="W48" s="99"/>
      <c r="X48" s="99"/>
      <c r="Y48" s="99"/>
      <c r="Z48" s="99"/>
      <c r="AA48" s="99"/>
      <c r="AB48" s="99"/>
      <c r="AC48" s="99"/>
      <c r="AD48" s="99"/>
      <c r="AE48" s="99"/>
      <c r="AF48" s="99"/>
      <c r="AG48" s="99"/>
      <c r="AH48" s="147"/>
      <c r="AI48" s="147"/>
      <c r="AJ48" s="148"/>
      <c r="AK48" s="148"/>
      <c r="AL48" s="105">
        <f t="shared" si="20"/>
        <v>300</v>
      </c>
    </row>
    <row r="49" spans="2:39" ht="9.75" customHeight="1" x14ac:dyDescent="0.2">
      <c r="B49" s="192">
        <v>3.14</v>
      </c>
      <c r="C49" s="17" t="s">
        <v>107</v>
      </c>
      <c r="D49" s="21" t="s">
        <v>109</v>
      </c>
      <c r="E49" s="22">
        <v>8</v>
      </c>
      <c r="F49" s="177">
        <v>7</v>
      </c>
      <c r="G49" s="177">
        <f t="shared" ref="G49" si="31">F49*E49</f>
        <v>56</v>
      </c>
      <c r="H49" s="126"/>
      <c r="I49" s="69">
        <v>21</v>
      </c>
      <c r="J49" s="99"/>
      <c r="K49" s="69"/>
      <c r="L49" s="69">
        <v>21</v>
      </c>
      <c r="M49" s="69">
        <v>14</v>
      </c>
      <c r="N49" s="69"/>
      <c r="O49" s="69"/>
      <c r="P49" s="69"/>
      <c r="Q49" s="69"/>
      <c r="R49" s="69"/>
      <c r="S49" s="69"/>
      <c r="T49" s="99"/>
      <c r="U49" s="99"/>
      <c r="V49" s="99"/>
      <c r="W49" s="99"/>
      <c r="X49" s="99"/>
      <c r="Y49" s="99"/>
      <c r="Z49" s="99"/>
      <c r="AA49" s="99"/>
      <c r="AB49" s="99"/>
      <c r="AC49" s="99"/>
      <c r="AD49" s="99"/>
      <c r="AE49" s="99"/>
      <c r="AF49" s="99"/>
      <c r="AG49" s="99"/>
      <c r="AH49" s="147"/>
      <c r="AI49" s="147"/>
      <c r="AJ49" s="148"/>
      <c r="AK49" s="148"/>
      <c r="AL49" s="105">
        <f t="shared" si="20"/>
        <v>56</v>
      </c>
    </row>
    <row r="50" spans="2:39" ht="9.75" customHeight="1" x14ac:dyDescent="0.2">
      <c r="B50" s="192">
        <v>3.15</v>
      </c>
      <c r="C50" s="17" t="s">
        <v>108</v>
      </c>
      <c r="D50" s="21" t="s">
        <v>111</v>
      </c>
      <c r="E50" s="22">
        <v>4</v>
      </c>
      <c r="F50" s="177">
        <v>5</v>
      </c>
      <c r="G50" s="177">
        <f t="shared" ref="G50" si="32">F50*E50</f>
        <v>20</v>
      </c>
      <c r="H50" s="126"/>
      <c r="I50" s="69">
        <v>20</v>
      </c>
      <c r="J50" s="99"/>
      <c r="K50" s="69"/>
      <c r="L50" s="69"/>
      <c r="M50" s="69"/>
      <c r="N50" s="69"/>
      <c r="O50" s="69"/>
      <c r="P50" s="69"/>
      <c r="Q50" s="69"/>
      <c r="R50" s="69"/>
      <c r="S50" s="69"/>
      <c r="T50" s="99"/>
      <c r="U50" s="99"/>
      <c r="V50" s="99"/>
      <c r="W50" s="99"/>
      <c r="X50" s="99"/>
      <c r="Y50" s="99"/>
      <c r="Z50" s="99"/>
      <c r="AA50" s="99"/>
      <c r="AB50" s="99"/>
      <c r="AC50" s="99"/>
      <c r="AD50" s="99"/>
      <c r="AE50" s="99"/>
      <c r="AF50" s="99"/>
      <c r="AG50" s="99"/>
      <c r="AH50" s="147"/>
      <c r="AI50" s="147"/>
      <c r="AJ50" s="148"/>
      <c r="AK50" s="148"/>
      <c r="AL50" s="105">
        <f t="shared" si="20"/>
        <v>20</v>
      </c>
    </row>
    <row r="51" spans="2:39" s="71" customFormat="1" ht="9.75" customHeight="1" x14ac:dyDescent="0.2">
      <c r="B51" s="192">
        <v>3.16</v>
      </c>
      <c r="C51" s="17" t="s">
        <v>161</v>
      </c>
      <c r="D51" s="21" t="s">
        <v>162</v>
      </c>
      <c r="E51" s="22">
        <v>71</v>
      </c>
      <c r="F51" s="177">
        <v>14</v>
      </c>
      <c r="G51" s="177">
        <f t="shared" ref="G51:G55" si="33">F51*E51</f>
        <v>994</v>
      </c>
      <c r="H51" s="126"/>
      <c r="I51" s="99"/>
      <c r="J51" s="99"/>
      <c r="K51" s="99"/>
      <c r="L51" s="99"/>
      <c r="M51" s="99"/>
      <c r="N51" s="69">
        <v>994</v>
      </c>
      <c r="O51" s="69"/>
      <c r="P51" s="69"/>
      <c r="Q51" s="69"/>
      <c r="R51" s="69"/>
      <c r="S51" s="69"/>
      <c r="T51" s="99"/>
      <c r="U51" s="99"/>
      <c r="V51" s="99"/>
      <c r="W51" s="99"/>
      <c r="X51" s="99"/>
      <c r="Y51" s="99"/>
      <c r="Z51" s="99"/>
      <c r="AA51" s="99"/>
      <c r="AB51" s="99"/>
      <c r="AC51" s="99"/>
      <c r="AD51" s="99"/>
      <c r="AE51" s="99"/>
      <c r="AF51" s="99"/>
      <c r="AG51" s="99"/>
      <c r="AH51" s="147"/>
      <c r="AI51" s="147"/>
      <c r="AJ51" s="148"/>
      <c r="AK51" s="148"/>
      <c r="AL51" s="105">
        <f t="shared" si="20"/>
        <v>994</v>
      </c>
    </row>
    <row r="52" spans="2:39" s="71" customFormat="1" ht="9.75" customHeight="1" x14ac:dyDescent="0.2">
      <c r="B52" s="192">
        <v>3.17</v>
      </c>
      <c r="C52" s="24" t="s">
        <v>131</v>
      </c>
      <c r="D52" s="21" t="s">
        <v>80</v>
      </c>
      <c r="E52" s="22">
        <v>10</v>
      </c>
      <c r="F52" s="177">
        <v>35</v>
      </c>
      <c r="G52" s="177">
        <f t="shared" si="33"/>
        <v>350</v>
      </c>
      <c r="H52" s="126"/>
      <c r="I52" s="99"/>
      <c r="J52" s="99"/>
      <c r="K52" s="99"/>
      <c r="L52" s="99"/>
      <c r="M52" s="99"/>
      <c r="N52" s="69">
        <v>350</v>
      </c>
      <c r="O52" s="69"/>
      <c r="P52" s="69"/>
      <c r="Q52" s="69"/>
      <c r="R52" s="69"/>
      <c r="S52" s="69"/>
      <c r="T52" s="99"/>
      <c r="U52" s="99"/>
      <c r="V52" s="99"/>
      <c r="W52" s="99"/>
      <c r="X52" s="99"/>
      <c r="Y52" s="99"/>
      <c r="Z52" s="99"/>
      <c r="AA52" s="99"/>
      <c r="AB52" s="99"/>
      <c r="AC52" s="99"/>
      <c r="AD52" s="99"/>
      <c r="AE52" s="99"/>
      <c r="AF52" s="99"/>
      <c r="AG52" s="99"/>
      <c r="AH52" s="147"/>
      <c r="AI52" s="147"/>
      <c r="AJ52" s="148"/>
      <c r="AK52" s="148"/>
      <c r="AL52" s="105">
        <f t="shared" si="20"/>
        <v>350</v>
      </c>
    </row>
    <row r="53" spans="2:39" ht="9.75" customHeight="1" x14ac:dyDescent="0.2">
      <c r="B53" s="192">
        <v>3.18</v>
      </c>
      <c r="C53" s="24" t="s">
        <v>132</v>
      </c>
      <c r="D53" s="21" t="s">
        <v>80</v>
      </c>
      <c r="E53" s="22">
        <v>20</v>
      </c>
      <c r="F53" s="177">
        <v>70</v>
      </c>
      <c r="G53" s="177">
        <f t="shared" si="33"/>
        <v>1400</v>
      </c>
      <c r="H53" s="126"/>
      <c r="I53" s="99"/>
      <c r="J53" s="99"/>
      <c r="K53" s="99"/>
      <c r="L53" s="99"/>
      <c r="M53" s="99"/>
      <c r="N53" s="69"/>
      <c r="O53" s="69">
        <v>1400</v>
      </c>
      <c r="P53" s="69"/>
      <c r="Q53" s="69"/>
      <c r="R53" s="69"/>
      <c r="S53" s="69"/>
      <c r="T53" s="99"/>
      <c r="U53" s="99"/>
      <c r="V53" s="99"/>
      <c r="W53" s="99"/>
      <c r="X53" s="99"/>
      <c r="Y53" s="99"/>
      <c r="Z53" s="99"/>
      <c r="AA53" s="99"/>
      <c r="AB53" s="99"/>
      <c r="AC53" s="99"/>
      <c r="AD53" s="99"/>
      <c r="AE53" s="99"/>
      <c r="AF53" s="99"/>
      <c r="AG53" s="99"/>
      <c r="AH53" s="147"/>
      <c r="AI53" s="147"/>
      <c r="AJ53" s="148"/>
      <c r="AK53" s="148"/>
      <c r="AL53" s="105">
        <f t="shared" si="20"/>
        <v>1400</v>
      </c>
    </row>
    <row r="54" spans="2:39" ht="9.75" customHeight="1" x14ac:dyDescent="0.2">
      <c r="B54" s="192">
        <v>3.19</v>
      </c>
      <c r="C54" s="24" t="s">
        <v>145</v>
      </c>
      <c r="D54" s="21" t="s">
        <v>111</v>
      </c>
      <c r="E54" s="22">
        <v>4</v>
      </c>
      <c r="F54" s="177">
        <v>120</v>
      </c>
      <c r="G54" s="177">
        <f>F54*E54</f>
        <v>480</v>
      </c>
      <c r="H54" s="126"/>
      <c r="I54" s="69">
        <f>G54</f>
        <v>480</v>
      </c>
      <c r="J54" s="99"/>
      <c r="K54" s="99"/>
      <c r="L54" s="99"/>
      <c r="M54" s="99"/>
      <c r="N54" s="69"/>
      <c r="O54" s="69"/>
      <c r="P54" s="69"/>
      <c r="Q54" s="69"/>
      <c r="R54" s="69"/>
      <c r="S54" s="69"/>
      <c r="T54" s="99"/>
      <c r="U54" s="99"/>
      <c r="V54" s="99"/>
      <c r="W54" s="99"/>
      <c r="X54" s="99"/>
      <c r="Y54" s="99"/>
      <c r="Z54" s="99"/>
      <c r="AA54" s="99"/>
      <c r="AB54" s="99"/>
      <c r="AC54" s="99"/>
      <c r="AD54" s="99"/>
      <c r="AE54" s="99"/>
      <c r="AF54" s="99"/>
      <c r="AG54" s="99"/>
      <c r="AH54" s="147"/>
      <c r="AI54" s="147"/>
      <c r="AJ54" s="148"/>
      <c r="AK54" s="148"/>
      <c r="AL54" s="105">
        <f t="shared" si="20"/>
        <v>480</v>
      </c>
    </row>
    <row r="55" spans="2:39" s="71" customFormat="1" ht="9.75" customHeight="1" x14ac:dyDescent="0.2">
      <c r="B55" s="192">
        <v>3.2</v>
      </c>
      <c r="C55" s="20" t="s">
        <v>142</v>
      </c>
      <c r="D55" s="21" t="s">
        <v>80</v>
      </c>
      <c r="E55" s="22">
        <v>12</v>
      </c>
      <c r="F55" s="177">
        <v>50</v>
      </c>
      <c r="G55" s="177">
        <f t="shared" si="33"/>
        <v>600</v>
      </c>
      <c r="H55" s="126"/>
      <c r="I55" s="69">
        <f>G55</f>
        <v>600</v>
      </c>
      <c r="J55" s="99"/>
      <c r="K55" s="99"/>
      <c r="L55" s="99"/>
      <c r="M55" s="99"/>
      <c r="N55" s="69"/>
      <c r="O55" s="69"/>
      <c r="P55" s="69"/>
      <c r="Q55" s="69"/>
      <c r="R55" s="69"/>
      <c r="S55" s="69"/>
      <c r="T55" s="99"/>
      <c r="U55" s="99"/>
      <c r="V55" s="99"/>
      <c r="W55" s="99"/>
      <c r="X55" s="99"/>
      <c r="Y55" s="99"/>
      <c r="Z55" s="99"/>
      <c r="AA55" s="99"/>
      <c r="AB55" s="99"/>
      <c r="AC55" s="99"/>
      <c r="AD55" s="99"/>
      <c r="AE55" s="99"/>
      <c r="AF55" s="99"/>
      <c r="AG55" s="99"/>
      <c r="AH55" s="147"/>
      <c r="AI55" s="147"/>
      <c r="AJ55" s="148"/>
      <c r="AK55" s="148"/>
      <c r="AL55" s="105">
        <f t="shared" si="20"/>
        <v>600</v>
      </c>
    </row>
    <row r="56" spans="2:39" s="71" customFormat="1" ht="12.75" customHeight="1" x14ac:dyDescent="0.2">
      <c r="B56" s="192">
        <v>3.21</v>
      </c>
      <c r="C56" s="24" t="s">
        <v>64</v>
      </c>
      <c r="D56" s="21" t="s">
        <v>92</v>
      </c>
      <c r="E56" s="22">
        <v>1</v>
      </c>
      <c r="F56" s="177">
        <v>706</v>
      </c>
      <c r="G56" s="177">
        <f>F56*E56</f>
        <v>706</v>
      </c>
      <c r="H56" s="126">
        <v>706</v>
      </c>
      <c r="I56" s="99"/>
      <c r="J56" s="99"/>
      <c r="K56" s="99"/>
      <c r="L56" s="99"/>
      <c r="M56" s="99"/>
      <c r="N56" s="69"/>
      <c r="O56" s="69"/>
      <c r="P56" s="69"/>
      <c r="Q56" s="69"/>
      <c r="R56" s="69"/>
      <c r="S56" s="69"/>
      <c r="T56" s="99"/>
      <c r="U56" s="99"/>
      <c r="V56" s="99"/>
      <c r="W56" s="99"/>
      <c r="X56" s="99"/>
      <c r="Y56" s="99"/>
      <c r="Z56" s="99"/>
      <c r="AA56" s="99"/>
      <c r="AB56" s="99"/>
      <c r="AC56" s="99"/>
      <c r="AD56" s="99"/>
      <c r="AE56" s="99"/>
      <c r="AF56" s="99"/>
      <c r="AG56" s="99"/>
      <c r="AH56" s="147"/>
      <c r="AI56" s="147"/>
      <c r="AJ56" s="148"/>
      <c r="AK56" s="148"/>
      <c r="AL56" s="105">
        <f t="shared" si="20"/>
        <v>706</v>
      </c>
    </row>
    <row r="57" spans="2:39" s="71" customFormat="1" ht="9.75" customHeight="1" x14ac:dyDescent="0.2">
      <c r="B57" s="192">
        <v>3.22</v>
      </c>
      <c r="C57" s="24" t="s">
        <v>129</v>
      </c>
      <c r="D57" s="21" t="s">
        <v>93</v>
      </c>
      <c r="E57" s="22">
        <v>2</v>
      </c>
      <c r="F57" s="177">
        <v>4000</v>
      </c>
      <c r="G57" s="177">
        <f t="shared" ref="G57" si="34">F57*E57</f>
        <v>8000</v>
      </c>
      <c r="H57" s="102"/>
      <c r="I57" s="99"/>
      <c r="J57" s="99"/>
      <c r="K57" s="99"/>
      <c r="L57" s="99"/>
      <c r="M57" s="99"/>
      <c r="N57" s="69"/>
      <c r="O57" s="69"/>
      <c r="P57" s="69"/>
      <c r="Q57" s="69">
        <v>8000</v>
      </c>
      <c r="R57" s="69"/>
      <c r="S57" s="69"/>
      <c r="T57" s="99"/>
      <c r="U57" s="99"/>
      <c r="V57" s="69"/>
      <c r="W57" s="69"/>
      <c r="X57" s="69"/>
      <c r="Y57" s="69"/>
      <c r="Z57" s="69"/>
      <c r="AA57" s="69"/>
      <c r="AB57" s="69"/>
      <c r="AC57" s="69"/>
      <c r="AD57" s="99"/>
      <c r="AE57" s="99"/>
      <c r="AF57" s="99"/>
      <c r="AG57" s="99"/>
      <c r="AH57" s="147"/>
      <c r="AI57" s="147"/>
      <c r="AJ57" s="148"/>
      <c r="AK57" s="148"/>
      <c r="AL57" s="105">
        <f t="shared" si="20"/>
        <v>8000</v>
      </c>
    </row>
    <row r="58" spans="2:39" ht="9.75" customHeight="1" x14ac:dyDescent="0.2">
      <c r="B58" s="192">
        <v>3.23</v>
      </c>
      <c r="C58" s="24" t="s">
        <v>78</v>
      </c>
      <c r="D58" s="21" t="s">
        <v>92</v>
      </c>
      <c r="E58" s="22">
        <v>2</v>
      </c>
      <c r="F58" s="177">
        <v>500</v>
      </c>
      <c r="G58" s="177">
        <f t="shared" ref="G58" si="35">F58*E58</f>
        <v>1000</v>
      </c>
      <c r="H58" s="102"/>
      <c r="I58" s="99"/>
      <c r="J58" s="99"/>
      <c r="K58" s="99"/>
      <c r="L58" s="99"/>
      <c r="M58" s="99"/>
      <c r="N58" s="69"/>
      <c r="O58" s="69"/>
      <c r="P58" s="69"/>
      <c r="Q58" s="69"/>
      <c r="R58" s="69"/>
      <c r="S58" s="69">
        <v>1000</v>
      </c>
      <c r="T58" s="99"/>
      <c r="U58" s="99"/>
      <c r="V58" s="69"/>
      <c r="W58" s="69"/>
      <c r="X58" s="69"/>
      <c r="Y58" s="69"/>
      <c r="Z58" s="69"/>
      <c r="AA58" s="69"/>
      <c r="AB58" s="69"/>
      <c r="AC58" s="69"/>
      <c r="AD58" s="99"/>
      <c r="AE58" s="99"/>
      <c r="AF58" s="99"/>
      <c r="AG58" s="99"/>
      <c r="AH58" s="147"/>
      <c r="AI58" s="147"/>
      <c r="AJ58" s="148"/>
      <c r="AK58" s="148"/>
      <c r="AL58" s="105">
        <f t="shared" si="20"/>
        <v>1000</v>
      </c>
    </row>
    <row r="59" spans="2:39" s="71" customFormat="1" ht="9.75" customHeight="1" x14ac:dyDescent="0.2">
      <c r="B59" s="192">
        <v>3.24</v>
      </c>
      <c r="C59" s="17" t="s">
        <v>146</v>
      </c>
      <c r="D59" s="21" t="s">
        <v>128</v>
      </c>
      <c r="E59" s="22">
        <v>2</v>
      </c>
      <c r="F59" s="177">
        <v>1000</v>
      </c>
      <c r="G59" s="177">
        <f t="shared" ref="G59" si="36">F59*E59</f>
        <v>2000</v>
      </c>
      <c r="H59" s="102"/>
      <c r="I59" s="99"/>
      <c r="J59" s="99"/>
      <c r="K59" s="99"/>
      <c r="L59" s="99"/>
      <c r="M59" s="99"/>
      <c r="N59" s="69"/>
      <c r="O59" s="69"/>
      <c r="P59" s="69"/>
      <c r="Q59" s="69"/>
      <c r="R59" s="69">
        <v>2000</v>
      </c>
      <c r="S59" s="69"/>
      <c r="T59" s="99"/>
      <c r="U59" s="99"/>
      <c r="V59" s="69"/>
      <c r="W59" s="69"/>
      <c r="X59" s="69"/>
      <c r="Y59" s="69"/>
      <c r="Z59" s="69"/>
      <c r="AA59" s="69"/>
      <c r="AB59" s="69"/>
      <c r="AC59" s="69"/>
      <c r="AD59" s="99"/>
      <c r="AE59" s="99"/>
      <c r="AF59" s="99"/>
      <c r="AG59" s="99"/>
      <c r="AH59" s="147"/>
      <c r="AI59" s="147"/>
      <c r="AJ59" s="148"/>
      <c r="AK59" s="148"/>
      <c r="AL59" s="105">
        <f t="shared" si="20"/>
        <v>2000</v>
      </c>
    </row>
    <row r="60" spans="2:39" ht="16.5" customHeight="1" x14ac:dyDescent="0.2">
      <c r="B60" s="194">
        <v>4</v>
      </c>
      <c r="C60" s="80" t="s">
        <v>196</v>
      </c>
      <c r="D60" s="187">
        <f>SUM(D61:D72)</f>
        <v>0</v>
      </c>
      <c r="E60" s="157">
        <f>SUM(E61:E63)</f>
        <v>21</v>
      </c>
      <c r="F60" s="196"/>
      <c r="G60" s="196">
        <f>SUM(G61:G63)</f>
        <v>22500</v>
      </c>
      <c r="H60" s="98">
        <f t="shared" ref="H60:AL60" si="37">H61+H62+H63</f>
        <v>0</v>
      </c>
      <c r="I60" s="98">
        <f t="shared" si="37"/>
        <v>0</v>
      </c>
      <c r="J60" s="98">
        <f t="shared" si="37"/>
        <v>640</v>
      </c>
      <c r="K60" s="98">
        <f t="shared" si="37"/>
        <v>640</v>
      </c>
      <c r="L60" s="98">
        <f t="shared" si="37"/>
        <v>640</v>
      </c>
      <c r="M60" s="98">
        <f t="shared" si="37"/>
        <v>705</v>
      </c>
      <c r="N60" s="98">
        <f t="shared" si="37"/>
        <v>2639</v>
      </c>
      <c r="O60" s="98">
        <f t="shared" si="37"/>
        <v>639</v>
      </c>
      <c r="P60" s="98">
        <f t="shared" si="37"/>
        <v>639</v>
      </c>
      <c r="Q60" s="98">
        <f t="shared" si="37"/>
        <v>639</v>
      </c>
      <c r="R60" s="98">
        <f t="shared" si="37"/>
        <v>9639</v>
      </c>
      <c r="S60" s="98">
        <f t="shared" si="37"/>
        <v>1246</v>
      </c>
      <c r="T60" s="98">
        <f t="shared" si="37"/>
        <v>0</v>
      </c>
      <c r="U60" s="98">
        <f t="shared" si="37"/>
        <v>640</v>
      </c>
      <c r="V60" s="98">
        <f t="shared" si="37"/>
        <v>640</v>
      </c>
      <c r="W60" s="98">
        <f t="shared" si="37"/>
        <v>640</v>
      </c>
      <c r="X60" s="98">
        <f t="shared" si="37"/>
        <v>640</v>
      </c>
      <c r="Y60" s="98">
        <f t="shared" si="37"/>
        <v>640</v>
      </c>
      <c r="Z60" s="98">
        <f t="shared" si="37"/>
        <v>634</v>
      </c>
      <c r="AA60" s="98">
        <f t="shared" si="37"/>
        <v>600</v>
      </c>
      <c r="AB60" s="98">
        <f t="shared" si="37"/>
        <v>0</v>
      </c>
      <c r="AC60" s="98">
        <f t="shared" si="37"/>
        <v>0</v>
      </c>
      <c r="AD60" s="98">
        <f t="shared" si="37"/>
        <v>0</v>
      </c>
      <c r="AE60" s="98">
        <f t="shared" si="37"/>
        <v>0</v>
      </c>
      <c r="AF60" s="98">
        <f t="shared" si="37"/>
        <v>0</v>
      </c>
      <c r="AG60" s="98">
        <f t="shared" si="37"/>
        <v>0</v>
      </c>
      <c r="AH60" s="98">
        <f t="shared" si="37"/>
        <v>0</v>
      </c>
      <c r="AI60" s="98">
        <f t="shared" si="37"/>
        <v>0</v>
      </c>
      <c r="AJ60" s="98">
        <f t="shared" si="37"/>
        <v>0</v>
      </c>
      <c r="AK60" s="98">
        <f t="shared" si="37"/>
        <v>0</v>
      </c>
      <c r="AL60" s="98">
        <f t="shared" si="37"/>
        <v>22500</v>
      </c>
      <c r="AM60" s="184">
        <f>SUM(H60:AK60)</f>
        <v>22500</v>
      </c>
    </row>
    <row r="61" spans="2:39" ht="9.75" customHeight="1" x14ac:dyDescent="0.2">
      <c r="B61" s="193">
        <v>4.0999999999999996</v>
      </c>
      <c r="C61" s="17" t="s">
        <v>160</v>
      </c>
      <c r="D61" s="21" t="s">
        <v>156</v>
      </c>
      <c r="E61" s="22">
        <v>1</v>
      </c>
      <c r="F61" s="177">
        <v>9000</v>
      </c>
      <c r="G61" s="177">
        <f>E61*F61</f>
        <v>9000</v>
      </c>
      <c r="H61" s="102"/>
      <c r="I61" s="99"/>
      <c r="J61" s="99"/>
      <c r="K61" s="99"/>
      <c r="L61" s="99"/>
      <c r="M61" s="99"/>
      <c r="N61" s="99"/>
      <c r="O61" s="99"/>
      <c r="P61" s="99"/>
      <c r="Q61" s="69"/>
      <c r="R61" s="69">
        <v>9000</v>
      </c>
      <c r="S61" s="99"/>
      <c r="T61" s="99"/>
      <c r="U61" s="99"/>
      <c r="V61" s="99"/>
      <c r="W61" s="99"/>
      <c r="X61" s="99"/>
      <c r="Y61" s="99"/>
      <c r="Z61" s="99"/>
      <c r="AA61" s="99"/>
      <c r="AB61" s="99"/>
      <c r="AC61" s="99"/>
      <c r="AD61" s="99"/>
      <c r="AE61" s="99"/>
      <c r="AF61" s="99"/>
      <c r="AG61" s="99"/>
      <c r="AH61" s="147"/>
      <c r="AI61" s="147"/>
      <c r="AJ61" s="148"/>
      <c r="AK61" s="148"/>
      <c r="AL61" s="105">
        <f>SUM(H61:AK61)</f>
        <v>9000</v>
      </c>
    </row>
    <row r="62" spans="2:39" ht="9.75" customHeight="1" x14ac:dyDescent="0.2">
      <c r="B62" s="193">
        <v>4.2</v>
      </c>
      <c r="C62" s="178" t="s">
        <v>177</v>
      </c>
      <c r="D62" s="179" t="s">
        <v>156</v>
      </c>
      <c r="E62" s="180">
        <v>18</v>
      </c>
      <c r="F62" s="181">
        <v>638.89</v>
      </c>
      <c r="G62" s="181">
        <f>(E62*F62)-0.02</f>
        <v>11500</v>
      </c>
      <c r="H62" s="69"/>
      <c r="I62" s="69"/>
      <c r="J62" s="69">
        <v>640</v>
      </c>
      <c r="K62" s="69">
        <v>640</v>
      </c>
      <c r="L62" s="69">
        <v>640</v>
      </c>
      <c r="M62" s="69">
        <v>705</v>
      </c>
      <c r="N62" s="69">
        <v>639</v>
      </c>
      <c r="O62" s="69">
        <v>639</v>
      </c>
      <c r="P62" s="69">
        <v>639</v>
      </c>
      <c r="Q62" s="69">
        <v>639</v>
      </c>
      <c r="R62" s="69">
        <v>639</v>
      </c>
      <c r="S62" s="69">
        <v>1246</v>
      </c>
      <c r="T62" s="69"/>
      <c r="U62" s="69">
        <v>640</v>
      </c>
      <c r="V62" s="69">
        <v>640</v>
      </c>
      <c r="W62" s="69">
        <v>640</v>
      </c>
      <c r="X62" s="69">
        <v>640</v>
      </c>
      <c r="Y62" s="69">
        <v>640</v>
      </c>
      <c r="Z62" s="69">
        <v>634</v>
      </c>
      <c r="AA62" s="69">
        <v>600</v>
      </c>
      <c r="AB62" s="99"/>
      <c r="AC62" s="99"/>
      <c r="AD62" s="99"/>
      <c r="AE62" s="99"/>
      <c r="AF62" s="99"/>
      <c r="AG62" s="99"/>
      <c r="AH62" s="147"/>
      <c r="AI62" s="147"/>
      <c r="AJ62" s="148"/>
      <c r="AK62" s="148"/>
      <c r="AL62" s="105">
        <f>SUM(H62:AK62)</f>
        <v>11500</v>
      </c>
    </row>
    <row r="63" spans="2:39" s="71" customFormat="1" ht="11.25" customHeight="1" x14ac:dyDescent="0.2">
      <c r="B63" s="193">
        <v>4.3</v>
      </c>
      <c r="C63" s="17" t="s">
        <v>85</v>
      </c>
      <c r="D63" s="18" t="s">
        <v>86</v>
      </c>
      <c r="E63" s="19">
        <v>2</v>
      </c>
      <c r="F63" s="16">
        <v>1000</v>
      </c>
      <c r="G63" s="16">
        <f>E63*F63</f>
        <v>2000</v>
      </c>
      <c r="H63" s="102"/>
      <c r="I63" s="99"/>
      <c r="J63" s="99"/>
      <c r="K63" s="99"/>
      <c r="L63" s="99"/>
      <c r="M63" s="99"/>
      <c r="N63" s="69">
        <v>2000</v>
      </c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99"/>
      <c r="Z63" s="99"/>
      <c r="AA63" s="99"/>
      <c r="AB63" s="99"/>
      <c r="AC63" s="99"/>
      <c r="AD63" s="99"/>
      <c r="AE63" s="99"/>
      <c r="AF63" s="99"/>
      <c r="AG63" s="99"/>
      <c r="AH63" s="147"/>
      <c r="AI63" s="147"/>
      <c r="AJ63" s="148"/>
      <c r="AK63" s="148"/>
      <c r="AL63" s="105">
        <f>SUM(H63:AK63)</f>
        <v>2000</v>
      </c>
    </row>
    <row r="64" spans="2:39" ht="24.75" customHeight="1" x14ac:dyDescent="0.2">
      <c r="B64" s="194">
        <v>5</v>
      </c>
      <c r="C64" s="80" t="s">
        <v>98</v>
      </c>
      <c r="D64" s="188"/>
      <c r="E64" s="189">
        <f>SUM(E65:E71)</f>
        <v>45</v>
      </c>
      <c r="F64" s="190"/>
      <c r="G64" s="190">
        <f>SUM(G65:G71)</f>
        <v>2178</v>
      </c>
      <c r="H64" s="98">
        <f t="shared" ref="H64:AL64" si="38">H65+H66+H67+H68+H69+H70+H71</f>
        <v>0</v>
      </c>
      <c r="I64" s="98">
        <f t="shared" si="38"/>
        <v>1110</v>
      </c>
      <c r="J64" s="98">
        <f t="shared" si="38"/>
        <v>510</v>
      </c>
      <c r="K64" s="98">
        <f t="shared" si="38"/>
        <v>185</v>
      </c>
      <c r="L64" s="98">
        <f t="shared" si="38"/>
        <v>113</v>
      </c>
      <c r="M64" s="98">
        <f t="shared" si="38"/>
        <v>15</v>
      </c>
      <c r="N64" s="98">
        <f t="shared" si="38"/>
        <v>245</v>
      </c>
      <c r="O64" s="98">
        <f t="shared" si="38"/>
        <v>0</v>
      </c>
      <c r="P64" s="98">
        <f t="shared" si="38"/>
        <v>0</v>
      </c>
      <c r="Q64" s="98">
        <f t="shared" si="38"/>
        <v>0</v>
      </c>
      <c r="R64" s="98">
        <f t="shared" si="38"/>
        <v>0</v>
      </c>
      <c r="S64" s="98">
        <f t="shared" si="38"/>
        <v>0</v>
      </c>
      <c r="T64" s="98">
        <f t="shared" si="38"/>
        <v>0</v>
      </c>
      <c r="U64" s="98">
        <f t="shared" si="38"/>
        <v>0</v>
      </c>
      <c r="V64" s="98">
        <f t="shared" si="38"/>
        <v>0</v>
      </c>
      <c r="W64" s="98">
        <f t="shared" si="38"/>
        <v>0</v>
      </c>
      <c r="X64" s="98">
        <f t="shared" si="38"/>
        <v>0</v>
      </c>
      <c r="Y64" s="98">
        <f t="shared" si="38"/>
        <v>0</v>
      </c>
      <c r="Z64" s="98">
        <f t="shared" si="38"/>
        <v>0</v>
      </c>
      <c r="AA64" s="98">
        <f t="shared" si="38"/>
        <v>0</v>
      </c>
      <c r="AB64" s="98">
        <f t="shared" si="38"/>
        <v>0</v>
      </c>
      <c r="AC64" s="98">
        <f t="shared" si="38"/>
        <v>0</v>
      </c>
      <c r="AD64" s="98">
        <f t="shared" si="38"/>
        <v>0</v>
      </c>
      <c r="AE64" s="98">
        <f t="shared" si="38"/>
        <v>0</v>
      </c>
      <c r="AF64" s="98">
        <f t="shared" si="38"/>
        <v>0</v>
      </c>
      <c r="AG64" s="98">
        <f t="shared" si="38"/>
        <v>0</v>
      </c>
      <c r="AH64" s="98">
        <f t="shared" si="38"/>
        <v>0</v>
      </c>
      <c r="AI64" s="98">
        <f t="shared" si="38"/>
        <v>0</v>
      </c>
      <c r="AJ64" s="98">
        <f t="shared" si="38"/>
        <v>0</v>
      </c>
      <c r="AK64" s="98">
        <f t="shared" si="38"/>
        <v>0</v>
      </c>
      <c r="AL64" s="98">
        <f t="shared" si="38"/>
        <v>2178</v>
      </c>
      <c r="AM64" s="184">
        <f>SUM(H64:AK64)</f>
        <v>2178</v>
      </c>
    </row>
    <row r="65" spans="2:39" ht="11.25" customHeight="1" x14ac:dyDescent="0.2">
      <c r="B65" s="158">
        <v>5.0999999999999996</v>
      </c>
      <c r="C65" s="17" t="s">
        <v>133</v>
      </c>
      <c r="D65" s="18" t="s">
        <v>135</v>
      </c>
      <c r="E65" s="19">
        <v>7</v>
      </c>
      <c r="F65" s="16">
        <v>170</v>
      </c>
      <c r="G65" s="16">
        <f>E65*F65</f>
        <v>1190</v>
      </c>
      <c r="H65" s="126"/>
      <c r="I65" s="69">
        <v>510</v>
      </c>
      <c r="J65" s="69">
        <v>510</v>
      </c>
      <c r="K65" s="69">
        <v>170</v>
      </c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99"/>
      <c r="Z65" s="99"/>
      <c r="AA65" s="99"/>
      <c r="AB65" s="99"/>
      <c r="AC65" s="99"/>
      <c r="AD65" s="99"/>
      <c r="AE65" s="99"/>
      <c r="AF65" s="99"/>
      <c r="AG65" s="99"/>
      <c r="AH65" s="147"/>
      <c r="AI65" s="147"/>
      <c r="AJ65" s="148"/>
      <c r="AK65" s="148"/>
      <c r="AL65" s="105">
        <f t="shared" ref="AL65:AL71" si="39">SUM(H65:AK65)</f>
        <v>1190</v>
      </c>
    </row>
    <row r="66" spans="2:39" ht="9.75" customHeight="1" x14ac:dyDescent="0.2">
      <c r="B66" s="193">
        <v>5.2</v>
      </c>
      <c r="C66" s="17" t="s">
        <v>134</v>
      </c>
      <c r="D66" s="18" t="s">
        <v>80</v>
      </c>
      <c r="E66" s="19">
        <v>15</v>
      </c>
      <c r="F66" s="16">
        <v>35</v>
      </c>
      <c r="G66" s="16">
        <f t="shared" ref="G66" si="40">E66*F66</f>
        <v>525</v>
      </c>
      <c r="H66" s="126"/>
      <c r="I66" s="69">
        <v>280</v>
      </c>
      <c r="J66" s="99"/>
      <c r="K66" s="99"/>
      <c r="L66" s="69"/>
      <c r="M66" s="69"/>
      <c r="N66" s="69">
        <v>245</v>
      </c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99"/>
      <c r="Z66" s="99"/>
      <c r="AA66" s="99"/>
      <c r="AB66" s="99"/>
      <c r="AC66" s="99"/>
      <c r="AD66" s="99"/>
      <c r="AE66" s="99"/>
      <c r="AF66" s="99"/>
      <c r="AG66" s="99"/>
      <c r="AH66" s="147"/>
      <c r="AI66" s="147"/>
      <c r="AJ66" s="148"/>
      <c r="AK66" s="148"/>
      <c r="AL66" s="105">
        <f t="shared" si="39"/>
        <v>525</v>
      </c>
    </row>
    <row r="67" spans="2:39" ht="9.75" customHeight="1" x14ac:dyDescent="0.2">
      <c r="B67" s="193">
        <v>5.3</v>
      </c>
      <c r="C67" s="17" t="s">
        <v>136</v>
      </c>
      <c r="D67" s="18" t="s">
        <v>54</v>
      </c>
      <c r="E67" s="19">
        <v>1</v>
      </c>
      <c r="F67" s="16">
        <v>33</v>
      </c>
      <c r="G67" s="16">
        <f t="shared" ref="G67" si="41">E67*F67</f>
        <v>33</v>
      </c>
      <c r="H67" s="126"/>
      <c r="I67" s="99"/>
      <c r="J67" s="99"/>
      <c r="K67" s="99"/>
      <c r="L67" s="69">
        <v>33</v>
      </c>
      <c r="M67" s="69"/>
      <c r="N67" s="6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99"/>
      <c r="AC67" s="99"/>
      <c r="AD67" s="99"/>
      <c r="AE67" s="99"/>
      <c r="AF67" s="99"/>
      <c r="AG67" s="99"/>
      <c r="AH67" s="147"/>
      <c r="AI67" s="147"/>
      <c r="AJ67" s="148"/>
      <c r="AK67" s="148"/>
      <c r="AL67" s="105">
        <f t="shared" si="39"/>
        <v>33</v>
      </c>
    </row>
    <row r="68" spans="2:39" ht="9.75" customHeight="1" x14ac:dyDescent="0.2">
      <c r="B68" s="193">
        <v>5.4</v>
      </c>
      <c r="C68" s="17" t="s">
        <v>137</v>
      </c>
      <c r="D68" s="18" t="s">
        <v>138</v>
      </c>
      <c r="E68" s="19">
        <v>3</v>
      </c>
      <c r="F68" s="16">
        <v>80</v>
      </c>
      <c r="G68" s="16">
        <f t="shared" ref="G68" si="42">E68*F68</f>
        <v>240</v>
      </c>
      <c r="H68" s="126"/>
      <c r="I68" s="69">
        <v>160</v>
      </c>
      <c r="J68" s="99"/>
      <c r="K68" s="99"/>
      <c r="L68" s="69">
        <v>80</v>
      </c>
      <c r="M68" s="69"/>
      <c r="N68" s="69"/>
      <c r="O68" s="99"/>
      <c r="P68" s="99"/>
      <c r="Q68" s="99"/>
      <c r="R68" s="99"/>
      <c r="S68" s="99"/>
      <c r="T68" s="99"/>
      <c r="U68" s="99"/>
      <c r="V68" s="99"/>
      <c r="W68" s="99"/>
      <c r="X68" s="99"/>
      <c r="Y68" s="99"/>
      <c r="Z68" s="99"/>
      <c r="AA68" s="99"/>
      <c r="AB68" s="99"/>
      <c r="AC68" s="99"/>
      <c r="AD68" s="99"/>
      <c r="AE68" s="99"/>
      <c r="AF68" s="99"/>
      <c r="AG68" s="99"/>
      <c r="AH68" s="147"/>
      <c r="AI68" s="147"/>
      <c r="AJ68" s="148"/>
      <c r="AK68" s="148"/>
      <c r="AL68" s="105">
        <f t="shared" si="39"/>
        <v>240</v>
      </c>
    </row>
    <row r="69" spans="2:39" ht="9.75" customHeight="1" x14ac:dyDescent="0.2">
      <c r="B69" s="193">
        <v>5.5</v>
      </c>
      <c r="C69" s="17" t="s">
        <v>139</v>
      </c>
      <c r="D69" s="18" t="s">
        <v>80</v>
      </c>
      <c r="E69" s="19">
        <v>10</v>
      </c>
      <c r="F69" s="16">
        <v>6</v>
      </c>
      <c r="G69" s="16">
        <f t="shared" ref="G69" si="43">E69*F69</f>
        <v>60</v>
      </c>
      <c r="H69" s="102"/>
      <c r="I69" s="69">
        <v>60</v>
      </c>
      <c r="J69" s="99"/>
      <c r="K69" s="99"/>
      <c r="L69" s="69"/>
      <c r="M69" s="69"/>
      <c r="N69" s="69"/>
      <c r="O69" s="99"/>
      <c r="P69" s="99"/>
      <c r="Q69" s="99"/>
      <c r="R69" s="99"/>
      <c r="S69" s="99"/>
      <c r="T69" s="99"/>
      <c r="U69" s="99"/>
      <c r="V69" s="99"/>
      <c r="W69" s="99"/>
      <c r="X69" s="99"/>
      <c r="Y69" s="99"/>
      <c r="Z69" s="99"/>
      <c r="AA69" s="99"/>
      <c r="AB69" s="99"/>
      <c r="AC69" s="99"/>
      <c r="AD69" s="99"/>
      <c r="AE69" s="99"/>
      <c r="AF69" s="99"/>
      <c r="AG69" s="99"/>
      <c r="AH69" s="147"/>
      <c r="AI69" s="147"/>
      <c r="AJ69" s="148"/>
      <c r="AK69" s="148"/>
      <c r="AL69" s="105">
        <f t="shared" si="39"/>
        <v>60</v>
      </c>
    </row>
    <row r="70" spans="2:39" ht="9.75" customHeight="1" x14ac:dyDescent="0.2">
      <c r="B70" s="193">
        <v>5.6</v>
      </c>
      <c r="C70" s="17" t="s">
        <v>140</v>
      </c>
      <c r="D70" s="18" t="s">
        <v>138</v>
      </c>
      <c r="E70" s="19">
        <v>4</v>
      </c>
      <c r="F70" s="16">
        <v>15</v>
      </c>
      <c r="G70" s="16">
        <f>E70*F70</f>
        <v>60</v>
      </c>
      <c r="H70" s="126"/>
      <c r="I70" s="69">
        <v>30</v>
      </c>
      <c r="J70" s="99"/>
      <c r="K70" s="69">
        <v>15</v>
      </c>
      <c r="L70" s="69"/>
      <c r="M70" s="69">
        <v>15</v>
      </c>
      <c r="N70" s="69"/>
      <c r="O70" s="99"/>
      <c r="P70" s="99"/>
      <c r="Q70" s="99"/>
      <c r="R70" s="99"/>
      <c r="S70" s="99"/>
      <c r="T70" s="99"/>
      <c r="U70" s="99"/>
      <c r="V70" s="99"/>
      <c r="W70" s="99"/>
      <c r="X70" s="99"/>
      <c r="Y70" s="99"/>
      <c r="Z70" s="99"/>
      <c r="AA70" s="99"/>
      <c r="AB70" s="99"/>
      <c r="AC70" s="99"/>
      <c r="AD70" s="99"/>
      <c r="AE70" s="99"/>
      <c r="AF70" s="99"/>
      <c r="AG70" s="99"/>
      <c r="AH70" s="147"/>
      <c r="AI70" s="147"/>
      <c r="AJ70" s="148"/>
      <c r="AK70" s="148"/>
      <c r="AL70" s="105">
        <f t="shared" si="39"/>
        <v>60</v>
      </c>
    </row>
    <row r="71" spans="2:39" ht="9.75" customHeight="1" x14ac:dyDescent="0.2">
      <c r="B71" s="193">
        <v>5.7</v>
      </c>
      <c r="C71" s="17" t="s">
        <v>141</v>
      </c>
      <c r="D71" s="18" t="s">
        <v>54</v>
      </c>
      <c r="E71" s="19">
        <v>5</v>
      </c>
      <c r="F71" s="16">
        <v>14</v>
      </c>
      <c r="G71" s="16">
        <f>E71*F71</f>
        <v>70</v>
      </c>
      <c r="H71" s="126"/>
      <c r="I71" s="69">
        <v>70</v>
      </c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99"/>
      <c r="Z71" s="99"/>
      <c r="AA71" s="99"/>
      <c r="AB71" s="99"/>
      <c r="AC71" s="99"/>
      <c r="AD71" s="99"/>
      <c r="AE71" s="99"/>
      <c r="AF71" s="99"/>
      <c r="AG71" s="99"/>
      <c r="AH71" s="147"/>
      <c r="AI71" s="147"/>
      <c r="AJ71" s="148"/>
      <c r="AK71" s="148"/>
      <c r="AL71" s="105">
        <f t="shared" si="39"/>
        <v>70</v>
      </c>
    </row>
    <row r="72" spans="2:39" ht="14.25" customHeight="1" x14ac:dyDescent="0.2">
      <c r="B72" s="197">
        <v>6</v>
      </c>
      <c r="C72" s="80" t="s">
        <v>197</v>
      </c>
      <c r="D72" s="188"/>
      <c r="E72" s="189">
        <f>SUM(E73)</f>
        <v>15</v>
      </c>
      <c r="F72" s="190"/>
      <c r="G72" s="190">
        <f>SUM(G73:G73)</f>
        <v>1500</v>
      </c>
      <c r="H72" s="112">
        <f>SUM(H73)</f>
        <v>100</v>
      </c>
      <c r="I72" s="112">
        <f t="shared" ref="I72:M72" si="44">SUM(I73)</f>
        <v>100</v>
      </c>
      <c r="J72" s="112">
        <f t="shared" si="44"/>
        <v>100</v>
      </c>
      <c r="K72" s="112">
        <f t="shared" si="44"/>
        <v>100</v>
      </c>
      <c r="L72" s="112">
        <f>SUM(L73)</f>
        <v>100</v>
      </c>
      <c r="M72" s="112">
        <f t="shared" si="44"/>
        <v>100</v>
      </c>
      <c r="N72" s="112">
        <f>N73</f>
        <v>100</v>
      </c>
      <c r="O72" s="112">
        <f t="shared" ref="O72:AK72" si="45">O73</f>
        <v>100</v>
      </c>
      <c r="P72" s="112">
        <f t="shared" si="45"/>
        <v>100</v>
      </c>
      <c r="Q72" s="112">
        <f t="shared" si="45"/>
        <v>100</v>
      </c>
      <c r="R72" s="112">
        <f t="shared" si="45"/>
        <v>100</v>
      </c>
      <c r="S72" s="112">
        <f t="shared" si="45"/>
        <v>100</v>
      </c>
      <c r="T72" s="112">
        <f t="shared" si="45"/>
        <v>100</v>
      </c>
      <c r="U72" s="112">
        <f t="shared" si="45"/>
        <v>100</v>
      </c>
      <c r="V72" s="112">
        <f t="shared" si="45"/>
        <v>100</v>
      </c>
      <c r="W72" s="112">
        <f t="shared" si="45"/>
        <v>0</v>
      </c>
      <c r="X72" s="112">
        <f t="shared" si="45"/>
        <v>0</v>
      </c>
      <c r="Y72" s="112">
        <f t="shared" si="45"/>
        <v>0</v>
      </c>
      <c r="Z72" s="112">
        <f t="shared" si="45"/>
        <v>0</v>
      </c>
      <c r="AA72" s="112">
        <f t="shared" si="45"/>
        <v>0</v>
      </c>
      <c r="AB72" s="112">
        <f t="shared" si="45"/>
        <v>0</v>
      </c>
      <c r="AC72" s="112">
        <f t="shared" si="45"/>
        <v>0</v>
      </c>
      <c r="AD72" s="112">
        <f t="shared" si="45"/>
        <v>0</v>
      </c>
      <c r="AE72" s="112">
        <f t="shared" si="45"/>
        <v>0</v>
      </c>
      <c r="AF72" s="112">
        <f t="shared" si="45"/>
        <v>0</v>
      </c>
      <c r="AG72" s="112">
        <f t="shared" si="45"/>
        <v>0</v>
      </c>
      <c r="AH72" s="112">
        <f t="shared" si="45"/>
        <v>0</v>
      </c>
      <c r="AI72" s="112">
        <f t="shared" si="45"/>
        <v>0</v>
      </c>
      <c r="AJ72" s="112">
        <f t="shared" si="45"/>
        <v>0</v>
      </c>
      <c r="AK72" s="112">
        <f t="shared" si="45"/>
        <v>0</v>
      </c>
      <c r="AL72" s="112">
        <f>AL73</f>
        <v>1500</v>
      </c>
      <c r="AM72" s="184">
        <f>SUM(H72:AK72)</f>
        <v>1500</v>
      </c>
    </row>
    <row r="73" spans="2:39" ht="14.25" customHeight="1" x14ac:dyDescent="0.2">
      <c r="B73" s="86" t="s">
        <v>191</v>
      </c>
      <c r="C73" s="2" t="s">
        <v>87</v>
      </c>
      <c r="D73" s="3" t="s">
        <v>88</v>
      </c>
      <c r="E73" s="5">
        <v>15</v>
      </c>
      <c r="F73" s="4">
        <v>100</v>
      </c>
      <c r="G73" s="4">
        <f>F73*E73</f>
        <v>1500</v>
      </c>
      <c r="H73" s="107">
        <v>100</v>
      </c>
      <c r="I73" s="107">
        <v>100</v>
      </c>
      <c r="J73" s="107">
        <v>100</v>
      </c>
      <c r="K73" s="107">
        <v>100</v>
      </c>
      <c r="L73" s="107">
        <v>100</v>
      </c>
      <c r="M73" s="107">
        <v>100</v>
      </c>
      <c r="N73" s="107">
        <v>100</v>
      </c>
      <c r="O73" s="107">
        <v>100</v>
      </c>
      <c r="P73" s="107">
        <v>100</v>
      </c>
      <c r="Q73" s="107">
        <v>100</v>
      </c>
      <c r="R73" s="107">
        <v>100</v>
      </c>
      <c r="S73" s="107">
        <v>100</v>
      </c>
      <c r="T73" s="109">
        <v>100</v>
      </c>
      <c r="U73" s="109">
        <v>100</v>
      </c>
      <c r="V73" s="109">
        <v>100</v>
      </c>
      <c r="W73" s="109"/>
      <c r="X73" s="111"/>
      <c r="Y73" s="111"/>
      <c r="Z73" s="111"/>
      <c r="AA73" s="111"/>
      <c r="AB73" s="111"/>
      <c r="AC73" s="111"/>
      <c r="AD73" s="111"/>
      <c r="AE73" s="111"/>
      <c r="AF73" s="111"/>
      <c r="AG73" s="111"/>
      <c r="AH73" s="114"/>
      <c r="AI73" s="114"/>
      <c r="AJ73" s="154"/>
      <c r="AK73" s="154"/>
      <c r="AL73" s="105">
        <f>SUM(H73:AK73)</f>
        <v>1500</v>
      </c>
    </row>
    <row r="74" spans="2:39" ht="12.75" x14ac:dyDescent="0.2">
      <c r="B74" s="217" t="s">
        <v>149</v>
      </c>
      <c r="C74" s="217"/>
      <c r="D74" s="162"/>
      <c r="E74" s="163"/>
      <c r="F74" s="164"/>
      <c r="G74" s="164">
        <f t="shared" ref="G74:AK74" si="46">G72+G64+G60+G35+G27+G4</f>
        <v>150000</v>
      </c>
      <c r="H74" s="164">
        <f t="shared" si="46"/>
        <v>910</v>
      </c>
      <c r="I74" s="164">
        <f t="shared" si="46"/>
        <v>29975</v>
      </c>
      <c r="J74" s="164">
        <f t="shared" si="46"/>
        <v>3324</v>
      </c>
      <c r="K74" s="164">
        <f t="shared" si="46"/>
        <v>3349</v>
      </c>
      <c r="L74" s="164">
        <f t="shared" si="46"/>
        <v>4434</v>
      </c>
      <c r="M74" s="164">
        <f t="shared" si="46"/>
        <v>3008</v>
      </c>
      <c r="N74" s="164">
        <f t="shared" si="46"/>
        <v>17018</v>
      </c>
      <c r="O74" s="164">
        <f t="shared" si="46"/>
        <v>20009</v>
      </c>
      <c r="P74" s="164">
        <f t="shared" si="46"/>
        <v>7863</v>
      </c>
      <c r="Q74" s="164">
        <f t="shared" si="46"/>
        <v>13813</v>
      </c>
      <c r="R74" s="164">
        <f t="shared" si="46"/>
        <v>17547</v>
      </c>
      <c r="S74" s="164">
        <f t="shared" si="46"/>
        <v>6550</v>
      </c>
      <c r="T74" s="164">
        <f t="shared" si="46"/>
        <v>5900</v>
      </c>
      <c r="U74" s="164">
        <f t="shared" si="46"/>
        <v>5540</v>
      </c>
      <c r="V74" s="164">
        <f t="shared" si="46"/>
        <v>3540</v>
      </c>
      <c r="W74" s="164">
        <f t="shared" si="46"/>
        <v>2040</v>
      </c>
      <c r="X74" s="164">
        <f t="shared" si="46"/>
        <v>3040</v>
      </c>
      <c r="Y74" s="164">
        <f t="shared" si="46"/>
        <v>906</v>
      </c>
      <c r="Z74" s="164">
        <f t="shared" si="46"/>
        <v>634</v>
      </c>
      <c r="AA74" s="164">
        <f t="shared" si="46"/>
        <v>600</v>
      </c>
      <c r="AB74" s="164">
        <f t="shared" si="46"/>
        <v>0</v>
      </c>
      <c r="AC74" s="164">
        <f t="shared" si="46"/>
        <v>0</v>
      </c>
      <c r="AD74" s="164">
        <f t="shared" si="46"/>
        <v>0</v>
      </c>
      <c r="AE74" s="164">
        <f t="shared" si="46"/>
        <v>0</v>
      </c>
      <c r="AF74" s="164">
        <f t="shared" si="46"/>
        <v>0</v>
      </c>
      <c r="AG74" s="164">
        <f t="shared" si="46"/>
        <v>0</v>
      </c>
      <c r="AH74" s="164">
        <f t="shared" si="46"/>
        <v>0</v>
      </c>
      <c r="AI74" s="164">
        <f t="shared" si="46"/>
        <v>0</v>
      </c>
      <c r="AJ74" s="164">
        <f t="shared" si="46"/>
        <v>0</v>
      </c>
      <c r="AK74" s="164">
        <f t="shared" si="46"/>
        <v>0</v>
      </c>
      <c r="AL74" s="166">
        <f>AL4+AL27+AL35+AL60+AL64+AL72</f>
        <v>150000</v>
      </c>
      <c r="AM74" s="183">
        <f>SUM(H74:AK74)</f>
        <v>150000</v>
      </c>
    </row>
    <row r="75" spans="2:39" x14ac:dyDescent="0.2">
      <c r="I75" s="79"/>
      <c r="M75" s="169">
        <f>SUM(H74:M74)</f>
        <v>45000</v>
      </c>
      <c r="S75" s="169">
        <f>SUM(N74:S74)</f>
        <v>82800</v>
      </c>
      <c r="AJ75" s="74"/>
      <c r="AK75" s="74">
        <f>SUM(T74:AK74)</f>
        <v>22200</v>
      </c>
      <c r="AL75" s="183">
        <f>M75+S75+AK75</f>
        <v>150000</v>
      </c>
    </row>
    <row r="76" spans="2:39" x14ac:dyDescent="0.2">
      <c r="H76" s="169"/>
      <c r="I76" s="169"/>
      <c r="J76" s="169"/>
      <c r="K76" s="169"/>
      <c r="L76" s="169"/>
      <c r="M76" s="169"/>
      <c r="S76" s="169"/>
      <c r="AK76" s="74"/>
    </row>
    <row r="77" spans="2:39" ht="15" x14ac:dyDescent="0.25">
      <c r="B77" s="340" t="s">
        <v>179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S77" s="169"/>
    </row>
    <row r="78" spans="2:39" ht="18.75" customHeight="1" x14ac:dyDescent="0.25">
      <c r="B78" s="201" t="s">
        <v>180</v>
      </c>
      <c r="C78" s="199" t="s">
        <v>185</v>
      </c>
      <c r="D78" s="338" t="s">
        <v>184</v>
      </c>
      <c r="E78" s="338"/>
      <c r="F78" s="338"/>
      <c r="G78" s="341" t="s">
        <v>189</v>
      </c>
      <c r="H78" s="342"/>
      <c r="I78" s="342"/>
      <c r="J78" s="342"/>
      <c r="K78" s="342"/>
      <c r="L78" s="342"/>
      <c r="M78" s="343"/>
    </row>
    <row r="79" spans="2:39" ht="24.75" customHeight="1" x14ac:dyDescent="0.25">
      <c r="B79" s="200" t="s">
        <v>181</v>
      </c>
      <c r="C79" s="198" t="s">
        <v>186</v>
      </c>
      <c r="D79" s="339">
        <f>M75</f>
        <v>45000</v>
      </c>
      <c r="E79" s="339"/>
      <c r="F79" s="339"/>
      <c r="G79" s="344" t="s">
        <v>190</v>
      </c>
      <c r="H79" s="345"/>
      <c r="I79" s="345"/>
      <c r="J79" s="345"/>
      <c r="K79" s="345"/>
      <c r="L79" s="345"/>
      <c r="M79" s="346"/>
    </row>
    <row r="80" spans="2:39" ht="28.5" customHeight="1" x14ac:dyDescent="0.25">
      <c r="B80" s="200" t="s">
        <v>182</v>
      </c>
      <c r="C80" s="198" t="s">
        <v>188</v>
      </c>
      <c r="D80" s="339">
        <f>S75</f>
        <v>82800</v>
      </c>
      <c r="E80" s="339"/>
      <c r="F80" s="339"/>
      <c r="G80" s="344" t="s">
        <v>190</v>
      </c>
      <c r="H80" s="345"/>
      <c r="I80" s="345"/>
      <c r="J80" s="345"/>
      <c r="K80" s="345"/>
      <c r="L80" s="345"/>
      <c r="M80" s="346"/>
    </row>
    <row r="81" spans="2:13" ht="31.5" customHeight="1" x14ac:dyDescent="0.2">
      <c r="B81" s="201" t="s">
        <v>183</v>
      </c>
      <c r="C81" s="198" t="s">
        <v>187</v>
      </c>
      <c r="D81" s="339">
        <f>AK75</f>
        <v>22200</v>
      </c>
      <c r="E81" s="339"/>
      <c r="F81" s="339"/>
      <c r="G81" s="344" t="s">
        <v>190</v>
      </c>
      <c r="H81" s="345"/>
      <c r="I81" s="345"/>
      <c r="J81" s="345"/>
      <c r="K81" s="345"/>
      <c r="L81" s="345"/>
      <c r="M81" s="346"/>
    </row>
  </sheetData>
  <mergeCells count="18">
    <mergeCell ref="B74:C74"/>
    <mergeCell ref="D78:F78"/>
    <mergeCell ref="D79:F79"/>
    <mergeCell ref="D80:F80"/>
    <mergeCell ref="D81:F81"/>
    <mergeCell ref="B77:M77"/>
    <mergeCell ref="G78:M78"/>
    <mergeCell ref="G79:M79"/>
    <mergeCell ref="G80:M80"/>
    <mergeCell ref="G81:M81"/>
    <mergeCell ref="AL2:AL3"/>
    <mergeCell ref="B2:B3"/>
    <mergeCell ref="C2:C3"/>
    <mergeCell ref="D2:D3"/>
    <mergeCell ref="E2:E3"/>
    <mergeCell ref="F2:F3"/>
    <mergeCell ref="G2:G3"/>
    <mergeCell ref="H2:AJ2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I74"/>
  <sheetViews>
    <sheetView workbookViewId="0">
      <pane xSplit="5" ySplit="4" topLeftCell="F5" activePane="bottomRight" state="frozen"/>
      <selection pane="topRight" activeCell="H1" sqref="H1"/>
      <selection pane="bottomLeft" activeCell="A5" sqref="A5"/>
      <selection pane="bottomRight" activeCell="J9" sqref="J9"/>
    </sheetView>
  </sheetViews>
  <sheetFormatPr baseColWidth="10" defaultColWidth="11.42578125" defaultRowHeight="12" x14ac:dyDescent="0.2"/>
  <cols>
    <col min="1" max="1" width="5.42578125" style="32" customWidth="1"/>
    <col min="2" max="2" width="6.42578125" style="208" customWidth="1"/>
    <col min="3" max="3" width="34.85546875" style="32" customWidth="1"/>
    <col min="4" max="4" width="9.28515625" style="75" customWidth="1"/>
    <col min="5" max="5" width="7.85546875" style="76" customWidth="1"/>
    <col min="6" max="6" width="10" style="64" customWidth="1"/>
    <col min="7" max="7" width="10.5703125" style="64" bestFit="1" customWidth="1"/>
    <col min="8" max="8" width="8" style="64" customWidth="1"/>
    <col min="9" max="9" width="11.42578125" style="64" bestFit="1" customWidth="1"/>
    <col min="10" max="10" width="9" style="64" customWidth="1"/>
    <col min="11" max="11" width="8.5703125" style="64" customWidth="1"/>
    <col min="12" max="12" width="9.42578125" style="64" customWidth="1"/>
    <col min="13" max="13" width="10.28515625" style="64" customWidth="1"/>
    <col min="14" max="14" width="8.140625" style="64" customWidth="1"/>
    <col min="15" max="15" width="9.85546875" style="64" customWidth="1"/>
    <col min="16" max="18" width="9.5703125" style="64" bestFit="1" customWidth="1"/>
    <col min="19" max="19" width="8.140625" style="64" customWidth="1"/>
    <col min="20" max="20" width="8.7109375" style="64" customWidth="1"/>
    <col min="21" max="21" width="9.7109375" style="64" customWidth="1"/>
    <col min="22" max="22" width="10.85546875" style="64" customWidth="1"/>
    <col min="23" max="23" width="8.28515625" style="64" customWidth="1"/>
    <col min="24" max="24" width="8" style="64" customWidth="1"/>
    <col min="25" max="25" width="7" style="64" customWidth="1"/>
    <col min="26" max="26" width="5" style="64" customWidth="1"/>
    <col min="27" max="27" width="7" style="64" customWidth="1"/>
    <col min="28" max="33" width="7.42578125" style="64" bestFit="1" customWidth="1"/>
    <col min="34" max="34" width="10.5703125" style="64" bestFit="1" customWidth="1"/>
    <col min="35" max="35" width="10.5703125" style="64" customWidth="1"/>
    <col min="36" max="16384" width="11.42578125" style="32"/>
  </cols>
  <sheetData>
    <row r="1" spans="2:35" x14ac:dyDescent="0.2">
      <c r="B1" s="43"/>
      <c r="C1" s="42"/>
      <c r="D1" s="44"/>
      <c r="E1" s="45"/>
      <c r="F1" s="47"/>
      <c r="G1" s="42"/>
      <c r="H1" s="42"/>
      <c r="I1" s="59"/>
      <c r="J1" s="59"/>
      <c r="K1" s="59"/>
      <c r="M1" s="59"/>
      <c r="N1" s="59"/>
      <c r="O1" s="59"/>
      <c r="P1" s="59"/>
      <c r="Q1" s="59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</row>
    <row r="2" spans="2:35" ht="15" customHeight="1" x14ac:dyDescent="0.2">
      <c r="B2" s="218" t="s">
        <v>0</v>
      </c>
      <c r="C2" s="220" t="s">
        <v>8</v>
      </c>
      <c r="D2" s="214" t="s">
        <v>1</v>
      </c>
      <c r="E2" s="222" t="s">
        <v>2</v>
      </c>
      <c r="F2" s="312" t="s">
        <v>44</v>
      </c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2"/>
      <c r="S2" s="312"/>
      <c r="T2" s="312"/>
      <c r="U2" s="312"/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2"/>
      <c r="AH2" s="313"/>
      <c r="AI2" s="96"/>
    </row>
    <row r="3" spans="2:35" s="64" customFormat="1" x14ac:dyDescent="0.2">
      <c r="B3" s="219"/>
      <c r="C3" s="221"/>
      <c r="D3" s="214"/>
      <c r="E3" s="222"/>
      <c r="F3" s="115">
        <v>1</v>
      </c>
      <c r="G3" s="117">
        <v>2</v>
      </c>
      <c r="H3" s="117">
        <v>3</v>
      </c>
      <c r="I3" s="117">
        <v>4</v>
      </c>
      <c r="J3" s="117">
        <v>5</v>
      </c>
      <c r="K3" s="117">
        <v>6</v>
      </c>
      <c r="L3" s="117">
        <v>7</v>
      </c>
      <c r="M3" s="117">
        <v>8</v>
      </c>
      <c r="N3" s="117">
        <v>9</v>
      </c>
      <c r="O3" s="117">
        <v>10</v>
      </c>
      <c r="P3" s="117">
        <v>11</v>
      </c>
      <c r="Q3" s="117">
        <v>12</v>
      </c>
      <c r="R3" s="117">
        <v>13</v>
      </c>
      <c r="S3" s="117">
        <v>14</v>
      </c>
      <c r="T3" s="117">
        <v>15</v>
      </c>
      <c r="U3" s="117">
        <v>16</v>
      </c>
      <c r="V3" s="117">
        <v>17</v>
      </c>
      <c r="W3" s="117">
        <v>18</v>
      </c>
      <c r="X3" s="117">
        <v>19</v>
      </c>
      <c r="Y3" s="117">
        <v>20</v>
      </c>
      <c r="Z3" s="117">
        <v>21</v>
      </c>
      <c r="AA3" s="117">
        <v>22</v>
      </c>
      <c r="AB3" s="117">
        <v>23</v>
      </c>
      <c r="AC3" s="117">
        <v>24</v>
      </c>
      <c r="AD3" s="117">
        <v>25</v>
      </c>
      <c r="AE3" s="117">
        <v>26</v>
      </c>
      <c r="AF3" s="117">
        <v>27</v>
      </c>
      <c r="AG3" s="117">
        <v>28</v>
      </c>
      <c r="AH3" s="118">
        <v>29</v>
      </c>
      <c r="AI3" s="117">
        <v>30</v>
      </c>
    </row>
    <row r="4" spans="2:35" s="64" customFormat="1" x14ac:dyDescent="0.2">
      <c r="B4" s="80">
        <v>1</v>
      </c>
      <c r="C4" s="80" t="s">
        <v>127</v>
      </c>
      <c r="D4" s="187" t="s">
        <v>156</v>
      </c>
      <c r="E4" s="157">
        <f t="shared" ref="E4:AI4" si="0">E5+E12+E22</f>
        <v>229</v>
      </c>
      <c r="F4" s="97">
        <f t="shared" si="0"/>
        <v>0</v>
      </c>
      <c r="G4" s="97">
        <f t="shared" si="0"/>
        <v>0</v>
      </c>
      <c r="H4" s="97">
        <f t="shared" si="0"/>
        <v>0</v>
      </c>
      <c r="I4" s="97">
        <f t="shared" si="0"/>
        <v>0</v>
      </c>
      <c r="J4" s="97">
        <f t="shared" si="0"/>
        <v>0</v>
      </c>
      <c r="K4" s="97">
        <f t="shared" si="0"/>
        <v>0</v>
      </c>
      <c r="L4" s="97">
        <f t="shared" si="0"/>
        <v>0</v>
      </c>
      <c r="M4" s="97">
        <f t="shared" si="0"/>
        <v>0</v>
      </c>
      <c r="N4" s="97">
        <f t="shared" si="0"/>
        <v>0</v>
      </c>
      <c r="O4" s="97">
        <f t="shared" si="0"/>
        <v>0</v>
      </c>
      <c r="P4" s="97">
        <f t="shared" si="0"/>
        <v>0</v>
      </c>
      <c r="Q4" s="97">
        <f t="shared" si="0"/>
        <v>0</v>
      </c>
      <c r="R4" s="97">
        <f t="shared" si="0"/>
        <v>0</v>
      </c>
      <c r="S4" s="97">
        <f t="shared" si="0"/>
        <v>0</v>
      </c>
      <c r="T4" s="97">
        <f t="shared" si="0"/>
        <v>0</v>
      </c>
      <c r="U4" s="97">
        <f t="shared" si="0"/>
        <v>0</v>
      </c>
      <c r="V4" s="97">
        <f t="shared" si="0"/>
        <v>0</v>
      </c>
      <c r="W4" s="97">
        <f t="shared" si="0"/>
        <v>0</v>
      </c>
      <c r="X4" s="97">
        <f t="shared" si="0"/>
        <v>0</v>
      </c>
      <c r="Y4" s="97">
        <f t="shared" si="0"/>
        <v>0</v>
      </c>
      <c r="Z4" s="97">
        <f t="shared" si="0"/>
        <v>0</v>
      </c>
      <c r="AA4" s="97">
        <f t="shared" si="0"/>
        <v>0</v>
      </c>
      <c r="AB4" s="97">
        <f t="shared" si="0"/>
        <v>0</v>
      </c>
      <c r="AC4" s="97">
        <f t="shared" si="0"/>
        <v>0</v>
      </c>
      <c r="AD4" s="97">
        <f t="shared" si="0"/>
        <v>0</v>
      </c>
      <c r="AE4" s="97">
        <f t="shared" si="0"/>
        <v>0</v>
      </c>
      <c r="AF4" s="97">
        <f t="shared" si="0"/>
        <v>0</v>
      </c>
      <c r="AG4" s="97">
        <f t="shared" si="0"/>
        <v>0</v>
      </c>
      <c r="AH4" s="97">
        <f t="shared" si="0"/>
        <v>0</v>
      </c>
      <c r="AI4" s="97">
        <f t="shared" si="0"/>
        <v>0</v>
      </c>
    </row>
    <row r="5" spans="2:35" s="64" customFormat="1" ht="14.25" customHeight="1" x14ac:dyDescent="0.2">
      <c r="B5" s="6">
        <v>1.1000000000000001</v>
      </c>
      <c r="C5" s="25" t="s">
        <v>89</v>
      </c>
      <c r="D5" s="30"/>
      <c r="E5" s="186">
        <f>SUM(E6+E7+E8+E9+E10+E11)</f>
        <v>82</v>
      </c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</row>
    <row r="6" spans="2:35" s="64" customFormat="1" ht="10.5" customHeight="1" x14ac:dyDescent="0.2">
      <c r="B6" s="17" t="s">
        <v>163</v>
      </c>
      <c r="C6" s="17" t="s">
        <v>90</v>
      </c>
      <c r="D6" s="21" t="s">
        <v>51</v>
      </c>
      <c r="E6" s="22">
        <v>20</v>
      </c>
      <c r="F6" s="94"/>
      <c r="G6" s="203" t="s">
        <v>192</v>
      </c>
      <c r="H6" s="203" t="s">
        <v>192</v>
      </c>
      <c r="I6" s="203" t="s">
        <v>192</v>
      </c>
      <c r="J6" s="203" t="s">
        <v>192</v>
      </c>
      <c r="K6" s="203" t="s">
        <v>192</v>
      </c>
      <c r="L6" s="203" t="s">
        <v>192</v>
      </c>
      <c r="M6" s="203" t="s">
        <v>192</v>
      </c>
      <c r="N6" s="203" t="s">
        <v>192</v>
      </c>
      <c r="O6" s="203" t="s">
        <v>192</v>
      </c>
      <c r="P6" s="203" t="s">
        <v>192</v>
      </c>
      <c r="Q6" s="203" t="s">
        <v>192</v>
      </c>
      <c r="R6" s="203" t="s">
        <v>192</v>
      </c>
      <c r="S6" s="203" t="s">
        <v>192</v>
      </c>
      <c r="T6" s="203" t="s">
        <v>192</v>
      </c>
      <c r="U6" s="203" t="s">
        <v>192</v>
      </c>
      <c r="V6" s="203" t="s">
        <v>192</v>
      </c>
      <c r="W6" s="203" t="s">
        <v>192</v>
      </c>
      <c r="X6" s="203" t="s">
        <v>192</v>
      </c>
      <c r="Y6" s="203" t="s">
        <v>192</v>
      </c>
      <c r="Z6" s="203" t="s">
        <v>192</v>
      </c>
      <c r="AA6" s="203" t="s">
        <v>192</v>
      </c>
      <c r="AB6" s="203" t="s">
        <v>192</v>
      </c>
      <c r="AC6" s="203" t="s">
        <v>192</v>
      </c>
      <c r="AD6" s="203" t="s">
        <v>192</v>
      </c>
      <c r="AE6" s="203" t="s">
        <v>192</v>
      </c>
      <c r="AF6" s="203" t="s">
        <v>192</v>
      </c>
      <c r="AG6" s="203" t="s">
        <v>192</v>
      </c>
      <c r="AH6" s="203" t="s">
        <v>192</v>
      </c>
      <c r="AI6" s="203" t="s">
        <v>192</v>
      </c>
    </row>
    <row r="7" spans="2:35" s="67" customFormat="1" ht="13.5" customHeight="1" x14ac:dyDescent="0.2">
      <c r="B7" s="17" t="s">
        <v>164</v>
      </c>
      <c r="C7" s="17" t="s">
        <v>95</v>
      </c>
      <c r="D7" s="21" t="s">
        <v>51</v>
      </c>
      <c r="E7" s="22">
        <v>20</v>
      </c>
      <c r="F7" s="94"/>
      <c r="G7" s="203" t="s">
        <v>192</v>
      </c>
      <c r="H7" s="203" t="s">
        <v>192</v>
      </c>
      <c r="I7" s="203" t="s">
        <v>192</v>
      </c>
      <c r="J7" s="203" t="s">
        <v>192</v>
      </c>
      <c r="K7" s="203" t="s">
        <v>192</v>
      </c>
      <c r="L7" s="203" t="s">
        <v>192</v>
      </c>
      <c r="M7" s="203" t="s">
        <v>192</v>
      </c>
      <c r="N7" s="203" t="s">
        <v>192</v>
      </c>
      <c r="O7" s="203" t="s">
        <v>192</v>
      </c>
      <c r="P7" s="203" t="s">
        <v>192</v>
      </c>
      <c r="Q7" s="203" t="s">
        <v>192</v>
      </c>
      <c r="R7" s="203" t="s">
        <v>192</v>
      </c>
      <c r="S7" s="203" t="s">
        <v>192</v>
      </c>
      <c r="T7" s="203" t="s">
        <v>192</v>
      </c>
      <c r="U7" s="203" t="s">
        <v>192</v>
      </c>
      <c r="V7" s="203" t="s">
        <v>192</v>
      </c>
      <c r="W7" s="203" t="s">
        <v>192</v>
      </c>
      <c r="X7" s="203" t="s">
        <v>192</v>
      </c>
      <c r="Y7" s="203" t="s">
        <v>192</v>
      </c>
      <c r="Z7" s="203" t="s">
        <v>192</v>
      </c>
      <c r="AA7" s="100"/>
      <c r="AB7" s="100"/>
      <c r="AC7" s="100"/>
      <c r="AD7" s="100"/>
      <c r="AE7" s="100"/>
      <c r="AF7" s="100"/>
      <c r="AG7" s="100"/>
      <c r="AH7" s="104"/>
      <c r="AI7" s="100"/>
    </row>
    <row r="8" spans="2:35" s="64" customFormat="1" ht="12.75" customHeight="1" x14ac:dyDescent="0.2">
      <c r="B8" s="17" t="s">
        <v>165</v>
      </c>
      <c r="C8" s="17" t="s">
        <v>96</v>
      </c>
      <c r="D8" s="21" t="s">
        <v>51</v>
      </c>
      <c r="E8" s="22">
        <v>8</v>
      </c>
      <c r="F8" s="100"/>
      <c r="G8" s="100"/>
      <c r="H8" s="100"/>
      <c r="I8" s="100"/>
      <c r="J8" s="100"/>
      <c r="K8" s="100"/>
      <c r="L8" s="204" t="s">
        <v>192</v>
      </c>
      <c r="M8" s="204" t="s">
        <v>192</v>
      </c>
      <c r="N8" s="204" t="s">
        <v>192</v>
      </c>
      <c r="O8" s="204" t="s">
        <v>192</v>
      </c>
      <c r="P8" s="204" t="s">
        <v>192</v>
      </c>
      <c r="Q8" s="204" t="s">
        <v>192</v>
      </c>
      <c r="R8" s="203" t="s">
        <v>192</v>
      </c>
      <c r="S8" s="203" t="s">
        <v>192</v>
      </c>
      <c r="T8" s="94"/>
      <c r="U8" s="94"/>
      <c r="V8" s="94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4"/>
      <c r="AI8" s="100"/>
    </row>
    <row r="9" spans="2:35" s="67" customFormat="1" ht="12" customHeight="1" x14ac:dyDescent="0.2">
      <c r="B9" s="17" t="s">
        <v>166</v>
      </c>
      <c r="C9" s="17" t="s">
        <v>94</v>
      </c>
      <c r="D9" s="21" t="s">
        <v>51</v>
      </c>
      <c r="E9" s="22">
        <v>10</v>
      </c>
      <c r="F9" s="103"/>
      <c r="G9" s="100"/>
      <c r="H9" s="100"/>
      <c r="I9" s="100"/>
      <c r="J9" s="203" t="s">
        <v>192</v>
      </c>
      <c r="K9" s="100"/>
      <c r="L9" s="203" t="s">
        <v>192</v>
      </c>
      <c r="M9" s="203" t="s">
        <v>192</v>
      </c>
      <c r="N9" s="203" t="s">
        <v>192</v>
      </c>
      <c r="O9" s="203" t="s">
        <v>192</v>
      </c>
      <c r="P9" s="203" t="s">
        <v>192</v>
      </c>
      <c r="Q9" s="203" t="s">
        <v>192</v>
      </c>
      <c r="R9" s="203" t="s">
        <v>192</v>
      </c>
      <c r="S9" s="94"/>
      <c r="T9" s="203" t="s">
        <v>192</v>
      </c>
      <c r="U9" s="94"/>
      <c r="V9" s="203" t="s">
        <v>193</v>
      </c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4"/>
      <c r="AI9" s="100"/>
    </row>
    <row r="10" spans="2:35" s="64" customFormat="1" ht="12.75" customHeight="1" x14ac:dyDescent="0.2">
      <c r="B10" s="17" t="s">
        <v>167</v>
      </c>
      <c r="C10" s="17" t="s">
        <v>97</v>
      </c>
      <c r="D10" s="21" t="s">
        <v>51</v>
      </c>
      <c r="E10" s="22">
        <v>10</v>
      </c>
      <c r="F10" s="103"/>
      <c r="G10" s="100"/>
      <c r="H10" s="100"/>
      <c r="I10" s="100"/>
      <c r="J10" s="203" t="s">
        <v>192</v>
      </c>
      <c r="K10" s="100"/>
      <c r="L10" s="203" t="s">
        <v>192</v>
      </c>
      <c r="M10" s="203" t="s">
        <v>192</v>
      </c>
      <c r="N10" s="203" t="s">
        <v>192</v>
      </c>
      <c r="O10" s="203" t="s">
        <v>192</v>
      </c>
      <c r="P10" s="203" t="s">
        <v>192</v>
      </c>
      <c r="Q10" s="203" t="s">
        <v>192</v>
      </c>
      <c r="R10" s="203" t="s">
        <v>192</v>
      </c>
      <c r="S10" s="94"/>
      <c r="T10" s="203" t="s">
        <v>192</v>
      </c>
      <c r="U10" s="94"/>
      <c r="V10" s="203" t="s">
        <v>193</v>
      </c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4"/>
      <c r="AI10" s="100"/>
    </row>
    <row r="11" spans="2:35" s="67" customFormat="1" ht="13.5" customHeight="1" x14ac:dyDescent="0.2">
      <c r="B11" s="17" t="s">
        <v>168</v>
      </c>
      <c r="C11" s="17" t="s">
        <v>91</v>
      </c>
      <c r="D11" s="21" t="s">
        <v>51</v>
      </c>
      <c r="E11" s="22">
        <v>14</v>
      </c>
      <c r="F11" s="103"/>
      <c r="G11" s="203" t="s">
        <v>192</v>
      </c>
      <c r="H11" s="203" t="s">
        <v>192</v>
      </c>
      <c r="I11" s="203" t="s">
        <v>192</v>
      </c>
      <c r="J11" s="203" t="s">
        <v>192</v>
      </c>
      <c r="K11" s="203" t="s">
        <v>192</v>
      </c>
      <c r="L11" s="203" t="s">
        <v>192</v>
      </c>
      <c r="M11" s="203" t="s">
        <v>192</v>
      </c>
      <c r="N11" s="203" t="s">
        <v>192</v>
      </c>
      <c r="O11" s="100"/>
      <c r="P11" s="203" t="s">
        <v>192</v>
      </c>
      <c r="Q11" s="100"/>
      <c r="R11" s="203" t="s">
        <v>192</v>
      </c>
      <c r="S11" s="203" t="s">
        <v>192</v>
      </c>
      <c r="T11" s="203" t="s">
        <v>192</v>
      </c>
      <c r="U11" s="203" t="s">
        <v>193</v>
      </c>
      <c r="V11" s="203" t="s">
        <v>193</v>
      </c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4"/>
      <c r="AI11" s="100"/>
    </row>
    <row r="12" spans="2:35" s="64" customFormat="1" ht="42.75" customHeight="1" x14ac:dyDescent="0.2">
      <c r="B12" s="6">
        <v>1.2</v>
      </c>
      <c r="C12" s="6" t="s">
        <v>130</v>
      </c>
      <c r="D12" s="7"/>
      <c r="E12" s="8">
        <f>E13+E17</f>
        <v>67</v>
      </c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5"/>
      <c r="AI12" s="95"/>
    </row>
    <row r="13" spans="2:35" ht="51.75" customHeight="1" x14ac:dyDescent="0.2">
      <c r="B13" s="90" t="s">
        <v>169</v>
      </c>
      <c r="C13" s="90" t="s">
        <v>115</v>
      </c>
      <c r="D13" s="90"/>
      <c r="E13" s="91">
        <f>SUM(E14:E16)</f>
        <v>60</v>
      </c>
      <c r="F13" s="205"/>
      <c r="G13" s="205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</row>
    <row r="14" spans="2:35" ht="21.75" customHeight="1" x14ac:dyDescent="0.2">
      <c r="B14" s="17" t="s">
        <v>170</v>
      </c>
      <c r="C14" s="17" t="s">
        <v>57</v>
      </c>
      <c r="D14" s="18" t="s">
        <v>79</v>
      </c>
      <c r="E14" s="22">
        <v>20</v>
      </c>
      <c r="F14" s="103"/>
      <c r="G14" s="203" t="s">
        <v>193</v>
      </c>
      <c r="H14" s="203" t="s">
        <v>193</v>
      </c>
      <c r="I14" s="203" t="s">
        <v>193</v>
      </c>
      <c r="J14" s="203" t="s">
        <v>193</v>
      </c>
      <c r="K14" s="203" t="s">
        <v>193</v>
      </c>
      <c r="L14" s="203" t="s">
        <v>193</v>
      </c>
      <c r="M14" s="203" t="s">
        <v>193</v>
      </c>
      <c r="N14" s="203" t="s">
        <v>193</v>
      </c>
      <c r="O14" s="203" t="s">
        <v>193</v>
      </c>
      <c r="P14" s="203" t="s">
        <v>193</v>
      </c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4"/>
      <c r="AI14" s="100"/>
    </row>
    <row r="15" spans="2:35" s="71" customFormat="1" ht="25.5" customHeight="1" x14ac:dyDescent="0.2">
      <c r="B15" s="17" t="s">
        <v>170</v>
      </c>
      <c r="C15" s="17" t="s">
        <v>56</v>
      </c>
      <c r="D15" s="18" t="s">
        <v>116</v>
      </c>
      <c r="E15" s="22">
        <v>20</v>
      </c>
      <c r="F15" s="103"/>
      <c r="G15" s="94"/>
      <c r="H15" s="203" t="s">
        <v>193</v>
      </c>
      <c r="I15" s="203" t="s">
        <v>193</v>
      </c>
      <c r="J15" s="203" t="s">
        <v>193</v>
      </c>
      <c r="K15" s="203" t="s">
        <v>193</v>
      </c>
      <c r="L15" s="203" t="s">
        <v>193</v>
      </c>
      <c r="M15" s="203" t="s">
        <v>193</v>
      </c>
      <c r="N15" s="203" t="s">
        <v>193</v>
      </c>
      <c r="O15" s="203" t="s">
        <v>193</v>
      </c>
      <c r="P15" s="203" t="s">
        <v>193</v>
      </c>
      <c r="Q15" s="94"/>
      <c r="R15" s="203" t="s">
        <v>193</v>
      </c>
      <c r="S15" s="203" t="s">
        <v>193</v>
      </c>
      <c r="T15" s="203" t="s">
        <v>193</v>
      </c>
      <c r="U15" s="203" t="s">
        <v>193</v>
      </c>
      <c r="V15" s="203" t="s">
        <v>193</v>
      </c>
      <c r="W15" s="203" t="s">
        <v>193</v>
      </c>
      <c r="X15" s="94"/>
      <c r="Y15" s="94"/>
      <c r="Z15" s="100"/>
      <c r="AA15" s="100"/>
      <c r="AB15" s="100"/>
      <c r="AC15" s="100"/>
      <c r="AD15" s="100"/>
      <c r="AE15" s="100"/>
      <c r="AF15" s="100"/>
      <c r="AG15" s="100"/>
      <c r="AH15" s="104"/>
      <c r="AI15" s="100"/>
    </row>
    <row r="16" spans="2:35" ht="29.25" customHeight="1" x14ac:dyDescent="0.2">
      <c r="B16" s="17" t="s">
        <v>170</v>
      </c>
      <c r="C16" s="17" t="s">
        <v>117</v>
      </c>
      <c r="D16" s="18" t="s">
        <v>116</v>
      </c>
      <c r="E16" s="22">
        <v>20</v>
      </c>
      <c r="F16" s="103"/>
      <c r="G16" s="94"/>
      <c r="H16" s="94"/>
      <c r="I16" s="203" t="s">
        <v>193</v>
      </c>
      <c r="J16" s="203" t="s">
        <v>193</v>
      </c>
      <c r="K16" s="94"/>
      <c r="L16" s="203" t="s">
        <v>193</v>
      </c>
      <c r="M16" s="203" t="s">
        <v>193</v>
      </c>
      <c r="N16" s="203" t="s">
        <v>193</v>
      </c>
      <c r="O16" s="203" t="s">
        <v>193</v>
      </c>
      <c r="P16" s="203" t="s">
        <v>193</v>
      </c>
      <c r="Q16" s="100"/>
      <c r="R16" s="203" t="s">
        <v>193</v>
      </c>
      <c r="S16" s="203" t="s">
        <v>193</v>
      </c>
      <c r="T16" s="203" t="s">
        <v>193</v>
      </c>
      <c r="U16" s="100"/>
      <c r="V16" s="100"/>
      <c r="W16" s="94"/>
      <c r="X16" s="94"/>
      <c r="Y16" s="100"/>
      <c r="Z16" s="100"/>
      <c r="AA16" s="100"/>
      <c r="AB16" s="100"/>
      <c r="AC16" s="100"/>
      <c r="AD16" s="100"/>
      <c r="AE16" s="100"/>
      <c r="AF16" s="100"/>
      <c r="AG16" s="100"/>
      <c r="AH16" s="104"/>
      <c r="AI16" s="100"/>
    </row>
    <row r="17" spans="2:35" ht="36.75" customHeight="1" x14ac:dyDescent="0.2">
      <c r="B17" s="90" t="s">
        <v>171</v>
      </c>
      <c r="C17" s="90" t="s">
        <v>118</v>
      </c>
      <c r="D17" s="90"/>
      <c r="E17" s="92">
        <f>SUM(E18:E21)</f>
        <v>7</v>
      </c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</row>
    <row r="18" spans="2:35" s="71" customFormat="1" ht="28.5" customHeight="1" x14ac:dyDescent="0.2">
      <c r="B18" s="17" t="s">
        <v>172</v>
      </c>
      <c r="C18" s="17" t="s">
        <v>119</v>
      </c>
      <c r="D18" s="18" t="s">
        <v>54</v>
      </c>
      <c r="E18" s="182">
        <v>2</v>
      </c>
      <c r="F18" s="103"/>
      <c r="G18" s="203" t="s">
        <v>193</v>
      </c>
      <c r="H18" s="100"/>
      <c r="I18" s="100"/>
      <c r="J18" s="100"/>
      <c r="K18" s="100"/>
      <c r="L18" s="100"/>
      <c r="M18" s="100"/>
      <c r="N18" s="203" t="s">
        <v>193</v>
      </c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4"/>
      <c r="AI18" s="100"/>
    </row>
    <row r="19" spans="2:35" ht="35.25" customHeight="1" x14ac:dyDescent="0.2">
      <c r="B19" s="17" t="s">
        <v>173</v>
      </c>
      <c r="C19" s="17" t="s">
        <v>121</v>
      </c>
      <c r="D19" s="18" t="s">
        <v>54</v>
      </c>
      <c r="E19" s="19">
        <v>2</v>
      </c>
      <c r="F19" s="103"/>
      <c r="G19" s="203" t="s">
        <v>193</v>
      </c>
      <c r="H19" s="100"/>
      <c r="I19" s="100"/>
      <c r="J19" s="100"/>
      <c r="K19" s="100"/>
      <c r="L19" s="100"/>
      <c r="M19" s="100"/>
      <c r="N19" s="203" t="s">
        <v>193</v>
      </c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4"/>
      <c r="AI19" s="100"/>
    </row>
    <row r="20" spans="2:35" s="71" customFormat="1" ht="27" customHeight="1" x14ac:dyDescent="0.2">
      <c r="B20" s="17" t="s">
        <v>174</v>
      </c>
      <c r="C20" s="17" t="s">
        <v>120</v>
      </c>
      <c r="D20" s="18" t="s">
        <v>54</v>
      </c>
      <c r="E20" s="19">
        <v>2</v>
      </c>
      <c r="F20" s="103"/>
      <c r="G20" s="203" t="s">
        <v>193</v>
      </c>
      <c r="H20" s="100"/>
      <c r="I20" s="100"/>
      <c r="J20" s="100"/>
      <c r="K20" s="100"/>
      <c r="L20" s="100"/>
      <c r="M20" s="100"/>
      <c r="N20" s="206" t="s">
        <v>193</v>
      </c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4"/>
      <c r="AI20" s="100"/>
    </row>
    <row r="21" spans="2:35" ht="29.25" customHeight="1" x14ac:dyDescent="0.2">
      <c r="B21" s="17" t="s">
        <v>175</v>
      </c>
      <c r="C21" s="17" t="s">
        <v>58</v>
      </c>
      <c r="D21" s="18" t="s">
        <v>65</v>
      </c>
      <c r="E21" s="19">
        <v>1</v>
      </c>
      <c r="F21" s="103"/>
      <c r="G21" s="100"/>
      <c r="H21" s="100"/>
      <c r="I21" s="100"/>
      <c r="J21" s="100"/>
      <c r="K21" s="100"/>
      <c r="L21" s="100"/>
      <c r="M21" s="100"/>
      <c r="N21" s="203" t="s">
        <v>193</v>
      </c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4"/>
      <c r="AI21" s="100"/>
    </row>
    <row r="22" spans="2:35" ht="49.5" customHeight="1" x14ac:dyDescent="0.2">
      <c r="B22" s="6">
        <v>1.3</v>
      </c>
      <c r="C22" s="6" t="s">
        <v>59</v>
      </c>
      <c r="D22" s="28"/>
      <c r="E22" s="11">
        <f>SUM(E23:E26)</f>
        <v>80</v>
      </c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5"/>
    </row>
    <row r="23" spans="2:35" s="73" customFormat="1" ht="26.25" customHeight="1" x14ac:dyDescent="0.2">
      <c r="B23" s="17" t="s">
        <v>176</v>
      </c>
      <c r="C23" s="17" t="s">
        <v>60</v>
      </c>
      <c r="D23" s="18" t="s">
        <v>81</v>
      </c>
      <c r="E23" s="19">
        <v>20</v>
      </c>
      <c r="F23" s="101"/>
      <c r="G23" s="204" t="s">
        <v>193</v>
      </c>
      <c r="H23" s="204" t="s">
        <v>193</v>
      </c>
      <c r="I23" s="204" t="s">
        <v>193</v>
      </c>
      <c r="J23" s="204" t="s">
        <v>193</v>
      </c>
      <c r="K23" s="204" t="s">
        <v>193</v>
      </c>
      <c r="L23" s="204" t="s">
        <v>193</v>
      </c>
      <c r="M23" s="204" t="s">
        <v>193</v>
      </c>
      <c r="N23" s="204" t="s">
        <v>193</v>
      </c>
      <c r="O23" s="204" t="s">
        <v>193</v>
      </c>
      <c r="P23" s="204" t="s">
        <v>193</v>
      </c>
      <c r="Q23" s="204" t="s">
        <v>193</v>
      </c>
      <c r="R23" s="101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27"/>
      <c r="AI23" s="103"/>
    </row>
    <row r="24" spans="2:35" ht="30.75" customHeight="1" x14ac:dyDescent="0.2">
      <c r="B24" s="17" t="s">
        <v>176</v>
      </c>
      <c r="C24" s="17" t="s">
        <v>122</v>
      </c>
      <c r="D24" s="18" t="s">
        <v>81</v>
      </c>
      <c r="E24" s="19">
        <v>20</v>
      </c>
      <c r="F24" s="203" t="s">
        <v>193</v>
      </c>
      <c r="G24" s="204" t="s">
        <v>193</v>
      </c>
      <c r="H24" s="204" t="s">
        <v>193</v>
      </c>
      <c r="I24" s="204" t="s">
        <v>193</v>
      </c>
      <c r="J24" s="204" t="s">
        <v>193</v>
      </c>
      <c r="K24" s="204" t="s">
        <v>193</v>
      </c>
      <c r="L24" s="100"/>
      <c r="M24" s="94"/>
      <c r="N24" s="203" t="s">
        <v>193</v>
      </c>
      <c r="O24" s="203" t="s">
        <v>193</v>
      </c>
      <c r="P24" s="203" t="s">
        <v>193</v>
      </c>
      <c r="Q24" s="203" t="s">
        <v>193</v>
      </c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4"/>
      <c r="AI24" s="100"/>
    </row>
    <row r="25" spans="2:35" s="71" customFormat="1" ht="25.5" customHeight="1" x14ac:dyDescent="0.2">
      <c r="B25" s="17" t="s">
        <v>176</v>
      </c>
      <c r="C25" s="17" t="s">
        <v>62</v>
      </c>
      <c r="D25" s="18" t="s">
        <v>81</v>
      </c>
      <c r="E25" s="22">
        <v>20</v>
      </c>
      <c r="F25" s="103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4"/>
      <c r="AI25" s="100"/>
    </row>
    <row r="26" spans="2:35" ht="19.5" customHeight="1" x14ac:dyDescent="0.2">
      <c r="B26" s="17" t="s">
        <v>176</v>
      </c>
      <c r="C26" s="17" t="s">
        <v>61</v>
      </c>
      <c r="D26" s="18" t="s">
        <v>79</v>
      </c>
      <c r="E26" s="22">
        <v>20</v>
      </c>
      <c r="F26" s="129"/>
      <c r="G26" s="122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4"/>
      <c r="AI26" s="100"/>
    </row>
    <row r="27" spans="2:35" ht="29.25" customHeight="1" x14ac:dyDescent="0.2">
      <c r="B27" s="80">
        <v>2</v>
      </c>
      <c r="C27" s="80" t="s">
        <v>154</v>
      </c>
      <c r="D27" s="188" t="s">
        <v>65</v>
      </c>
      <c r="E27" s="189">
        <f>SUM(E28:E34)</f>
        <v>10</v>
      </c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</row>
    <row r="28" spans="2:35" s="71" customFormat="1" ht="10.5" customHeight="1" x14ac:dyDescent="0.2">
      <c r="B28" s="17" t="s">
        <v>40</v>
      </c>
      <c r="C28" s="17" t="s">
        <v>82</v>
      </c>
      <c r="D28" s="18" t="s">
        <v>54</v>
      </c>
      <c r="E28" s="19">
        <v>2</v>
      </c>
      <c r="F28" s="103"/>
      <c r="G28" s="203" t="s">
        <v>193</v>
      </c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4"/>
      <c r="AI28" s="100"/>
    </row>
    <row r="29" spans="2:35" ht="10.5" customHeight="1" x14ac:dyDescent="0.2">
      <c r="B29" s="17">
        <v>2.2000000000000002</v>
      </c>
      <c r="C29" s="17" t="s">
        <v>123</v>
      </c>
      <c r="D29" s="18" t="s">
        <v>54</v>
      </c>
      <c r="E29" s="19">
        <v>1</v>
      </c>
      <c r="F29" s="103"/>
      <c r="G29" s="203" t="s">
        <v>193</v>
      </c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4"/>
      <c r="AI29" s="100"/>
    </row>
    <row r="30" spans="2:35" s="71" customFormat="1" ht="10.5" customHeight="1" x14ac:dyDescent="0.2">
      <c r="B30" s="17">
        <v>2.2999999999999998</v>
      </c>
      <c r="C30" s="17" t="s">
        <v>83</v>
      </c>
      <c r="D30" s="18" t="s">
        <v>54</v>
      </c>
      <c r="E30" s="19">
        <v>1</v>
      </c>
      <c r="F30" s="103"/>
      <c r="G30" s="101"/>
      <c r="H30" s="100"/>
      <c r="I30" s="100"/>
      <c r="J30" s="100"/>
      <c r="K30" s="100"/>
      <c r="L30" s="94"/>
      <c r="M30" s="203" t="s">
        <v>193</v>
      </c>
      <c r="N30" s="94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4"/>
      <c r="AI30" s="100"/>
    </row>
    <row r="31" spans="2:35" ht="10.5" customHeight="1" x14ac:dyDescent="0.2">
      <c r="B31" s="17">
        <v>2.4</v>
      </c>
      <c r="C31" s="17" t="s">
        <v>84</v>
      </c>
      <c r="D31" s="18" t="s">
        <v>54</v>
      </c>
      <c r="E31" s="19">
        <v>2</v>
      </c>
      <c r="F31" s="103"/>
      <c r="G31" s="101"/>
      <c r="H31" s="100"/>
      <c r="I31" s="100"/>
      <c r="J31" s="100"/>
      <c r="K31" s="100"/>
      <c r="L31" s="203" t="s">
        <v>193</v>
      </c>
      <c r="M31" s="94"/>
      <c r="N31" s="94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4"/>
      <c r="AI31" s="100"/>
    </row>
    <row r="32" spans="2:35" s="71" customFormat="1" ht="10.5" customHeight="1" x14ac:dyDescent="0.2">
      <c r="B32" s="17">
        <v>2.5</v>
      </c>
      <c r="C32" s="17" t="s">
        <v>157</v>
      </c>
      <c r="D32" s="18" t="s">
        <v>54</v>
      </c>
      <c r="E32" s="19">
        <v>2</v>
      </c>
      <c r="F32" s="103"/>
      <c r="G32" s="101"/>
      <c r="H32" s="103"/>
      <c r="I32" s="103"/>
      <c r="J32" s="103"/>
      <c r="K32" s="103"/>
      <c r="L32" s="94"/>
      <c r="M32" s="203" t="s">
        <v>193</v>
      </c>
      <c r="N32" s="94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4"/>
      <c r="AI32" s="100"/>
    </row>
    <row r="33" spans="2:35" ht="10.5" customHeight="1" x14ac:dyDescent="0.2">
      <c r="B33" s="17">
        <v>2.6</v>
      </c>
      <c r="C33" s="178" t="s">
        <v>143</v>
      </c>
      <c r="D33" s="18" t="s">
        <v>126</v>
      </c>
      <c r="E33" s="19">
        <v>1</v>
      </c>
      <c r="F33" s="103"/>
      <c r="G33" s="203" t="s">
        <v>193</v>
      </c>
      <c r="H33" s="100"/>
      <c r="I33" s="100"/>
      <c r="J33" s="100"/>
      <c r="K33" s="100"/>
      <c r="L33" s="94"/>
      <c r="M33" s="94"/>
      <c r="N33" s="94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4"/>
      <c r="AI33" s="100"/>
    </row>
    <row r="34" spans="2:35" ht="10.5" customHeight="1" x14ac:dyDescent="0.2">
      <c r="B34" s="17">
        <v>2.7</v>
      </c>
      <c r="C34" s="17" t="s">
        <v>158</v>
      </c>
      <c r="D34" s="21" t="s">
        <v>80</v>
      </c>
      <c r="E34" s="22">
        <v>1</v>
      </c>
      <c r="F34" s="101"/>
      <c r="G34" s="203" t="s">
        <v>193</v>
      </c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4"/>
      <c r="AI34" s="100"/>
    </row>
    <row r="35" spans="2:35" x14ac:dyDescent="0.2">
      <c r="B35" s="194">
        <v>3</v>
      </c>
      <c r="C35" s="195" t="s">
        <v>194</v>
      </c>
      <c r="D35" s="187" t="s">
        <v>65</v>
      </c>
      <c r="E35" s="157">
        <f>SUM(E36:E59)</f>
        <v>255</v>
      </c>
      <c r="F35" s="97"/>
      <c r="G35" s="97"/>
      <c r="H35" s="97"/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  <c r="AF35" s="97"/>
      <c r="AG35" s="97"/>
      <c r="AH35" s="97"/>
      <c r="AI35" s="97"/>
    </row>
    <row r="36" spans="2:35" s="71" customFormat="1" ht="9.75" customHeight="1" x14ac:dyDescent="0.2">
      <c r="B36" s="193">
        <v>3.1</v>
      </c>
      <c r="C36" s="17" t="s">
        <v>112</v>
      </c>
      <c r="D36" s="21" t="s">
        <v>99</v>
      </c>
      <c r="E36" s="22">
        <v>1</v>
      </c>
      <c r="F36" s="101"/>
      <c r="G36" s="203" t="s">
        <v>193</v>
      </c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4"/>
      <c r="AI36" s="100"/>
    </row>
    <row r="37" spans="2:35" ht="9.75" customHeight="1" x14ac:dyDescent="0.2">
      <c r="B37" s="193">
        <v>3.2</v>
      </c>
      <c r="C37" s="17" t="s">
        <v>100</v>
      </c>
      <c r="D37" s="21" t="s">
        <v>54</v>
      </c>
      <c r="E37" s="22">
        <v>3</v>
      </c>
      <c r="F37" s="101"/>
      <c r="G37" s="203" t="s">
        <v>193</v>
      </c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4"/>
      <c r="AI37" s="100"/>
    </row>
    <row r="38" spans="2:35" s="71" customFormat="1" ht="9.75" customHeight="1" x14ac:dyDescent="0.2">
      <c r="B38" s="193">
        <v>3.3</v>
      </c>
      <c r="C38" s="17" t="s">
        <v>101</v>
      </c>
      <c r="D38" s="21" t="s">
        <v>54</v>
      </c>
      <c r="E38" s="22">
        <v>40</v>
      </c>
      <c r="F38" s="101"/>
      <c r="G38" s="203" t="s">
        <v>193</v>
      </c>
      <c r="H38" s="100"/>
      <c r="I38" s="100"/>
      <c r="J38" s="100"/>
      <c r="K38" s="100"/>
      <c r="L38" s="203" t="s">
        <v>193</v>
      </c>
      <c r="M38" s="94"/>
      <c r="N38" s="94"/>
      <c r="O38" s="94"/>
      <c r="P38" s="94"/>
      <c r="Q38" s="94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4"/>
      <c r="AI38" s="100"/>
    </row>
    <row r="39" spans="2:35" ht="9.75" customHeight="1" x14ac:dyDescent="0.2">
      <c r="B39" s="193">
        <v>3.4</v>
      </c>
      <c r="C39" s="17" t="s">
        <v>102</v>
      </c>
      <c r="D39" s="21" t="s">
        <v>54</v>
      </c>
      <c r="E39" s="22">
        <v>2</v>
      </c>
      <c r="F39" s="101"/>
      <c r="G39" s="203" t="s">
        <v>193</v>
      </c>
      <c r="H39" s="100"/>
      <c r="I39" s="100"/>
      <c r="J39" s="100"/>
      <c r="K39" s="100"/>
      <c r="L39" s="94"/>
      <c r="M39" s="94"/>
      <c r="N39" s="94"/>
      <c r="O39" s="94"/>
      <c r="P39" s="94"/>
      <c r="Q39" s="94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4"/>
      <c r="AI39" s="100"/>
    </row>
    <row r="40" spans="2:35" s="71" customFormat="1" ht="9.75" customHeight="1" x14ac:dyDescent="0.2">
      <c r="B40" s="193">
        <v>3.5</v>
      </c>
      <c r="C40" s="17" t="s">
        <v>159</v>
      </c>
      <c r="D40" s="21" t="s">
        <v>54</v>
      </c>
      <c r="E40" s="22">
        <v>3</v>
      </c>
      <c r="F40" s="101"/>
      <c r="G40" s="203" t="s">
        <v>193</v>
      </c>
      <c r="H40" s="100"/>
      <c r="I40" s="100"/>
      <c r="J40" s="100"/>
      <c r="K40" s="100"/>
      <c r="L40" s="94"/>
      <c r="M40" s="94"/>
      <c r="N40" s="94"/>
      <c r="O40" s="94"/>
      <c r="P40" s="94"/>
      <c r="Q40" s="94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4"/>
      <c r="AI40" s="100"/>
    </row>
    <row r="41" spans="2:35" s="71" customFormat="1" ht="9.75" customHeight="1" x14ac:dyDescent="0.2">
      <c r="B41" s="193">
        <v>3.6</v>
      </c>
      <c r="C41" s="17" t="s">
        <v>124</v>
      </c>
      <c r="D41" s="21" t="s">
        <v>54</v>
      </c>
      <c r="E41" s="22">
        <v>10</v>
      </c>
      <c r="F41" s="101"/>
      <c r="G41" s="203" t="s">
        <v>193</v>
      </c>
      <c r="H41" s="94"/>
      <c r="I41" s="100"/>
      <c r="J41" s="100"/>
      <c r="K41" s="100"/>
      <c r="L41" s="94"/>
      <c r="M41" s="94"/>
      <c r="N41" s="94"/>
      <c r="O41" s="94"/>
      <c r="P41" s="94"/>
      <c r="Q41" s="94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4"/>
      <c r="AI41" s="100"/>
    </row>
    <row r="42" spans="2:35" ht="9.75" customHeight="1" x14ac:dyDescent="0.2">
      <c r="B42" s="193">
        <v>3.7</v>
      </c>
      <c r="C42" s="17" t="s">
        <v>103</v>
      </c>
      <c r="D42" s="21" t="s">
        <v>54</v>
      </c>
      <c r="E42" s="22">
        <v>7</v>
      </c>
      <c r="F42" s="101"/>
      <c r="G42" s="203" t="s">
        <v>193</v>
      </c>
      <c r="H42" s="94"/>
      <c r="I42" s="100"/>
      <c r="J42" s="100"/>
      <c r="K42" s="100"/>
      <c r="L42" s="94"/>
      <c r="M42" s="94"/>
      <c r="N42" s="94"/>
      <c r="O42" s="94"/>
      <c r="P42" s="94"/>
      <c r="Q42" s="94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4"/>
      <c r="AI42" s="100"/>
    </row>
    <row r="43" spans="2:35" ht="9.75" customHeight="1" x14ac:dyDescent="0.2">
      <c r="B43" s="193">
        <v>3.8</v>
      </c>
      <c r="C43" s="17" t="s">
        <v>104</v>
      </c>
      <c r="D43" s="21" t="s">
        <v>54</v>
      </c>
      <c r="E43" s="22">
        <v>6</v>
      </c>
      <c r="F43" s="101"/>
      <c r="G43" s="203" t="s">
        <v>193</v>
      </c>
      <c r="H43" s="94"/>
      <c r="I43" s="100"/>
      <c r="J43" s="203" t="s">
        <v>193</v>
      </c>
      <c r="K43" s="100"/>
      <c r="L43" s="94"/>
      <c r="M43" s="94"/>
      <c r="N43" s="94"/>
      <c r="O43" s="94"/>
      <c r="P43" s="94"/>
      <c r="Q43" s="94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4"/>
      <c r="AI43" s="100"/>
    </row>
    <row r="44" spans="2:35" s="71" customFormat="1" ht="9.75" customHeight="1" x14ac:dyDescent="0.2">
      <c r="B44" s="193">
        <v>3.9</v>
      </c>
      <c r="C44" s="17" t="s">
        <v>113</v>
      </c>
      <c r="D44" s="21" t="s">
        <v>114</v>
      </c>
      <c r="E44" s="22">
        <v>20</v>
      </c>
      <c r="F44" s="101"/>
      <c r="G44" s="203" t="s">
        <v>193</v>
      </c>
      <c r="H44" s="100"/>
      <c r="I44" s="100"/>
      <c r="J44" s="100"/>
      <c r="K44" s="100"/>
      <c r="L44" s="203" t="s">
        <v>193</v>
      </c>
      <c r="M44" s="94"/>
      <c r="N44" s="94"/>
      <c r="O44" s="94"/>
      <c r="P44" s="94"/>
      <c r="Q44" s="94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4"/>
      <c r="AI44" s="100"/>
    </row>
    <row r="45" spans="2:35" ht="9.75" customHeight="1" x14ac:dyDescent="0.2">
      <c r="B45" s="192">
        <v>3.1</v>
      </c>
      <c r="C45" s="17" t="s">
        <v>105</v>
      </c>
      <c r="D45" s="21" t="s">
        <v>110</v>
      </c>
      <c r="E45" s="22">
        <v>10</v>
      </c>
      <c r="F45" s="94"/>
      <c r="G45" s="203" t="s">
        <v>193</v>
      </c>
      <c r="H45" s="100"/>
      <c r="I45" s="94"/>
      <c r="J45" s="203" t="s">
        <v>193</v>
      </c>
      <c r="K45" s="94"/>
      <c r="L45" s="94"/>
      <c r="M45" s="94"/>
      <c r="N45" s="94"/>
      <c r="O45" s="94"/>
      <c r="P45" s="94"/>
      <c r="Q45" s="94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4"/>
      <c r="AI45" s="100"/>
    </row>
    <row r="46" spans="2:35" s="71" customFormat="1" ht="9.75" customHeight="1" x14ac:dyDescent="0.2">
      <c r="B46" s="192">
        <v>3.11</v>
      </c>
      <c r="C46" s="17" t="s">
        <v>106</v>
      </c>
      <c r="D46" s="21" t="s">
        <v>54</v>
      </c>
      <c r="E46" s="22">
        <v>4</v>
      </c>
      <c r="F46" s="101"/>
      <c r="G46" s="203" t="s">
        <v>193</v>
      </c>
      <c r="H46" s="100"/>
      <c r="I46" s="94"/>
      <c r="J46" s="203" t="s">
        <v>193</v>
      </c>
      <c r="K46" s="94"/>
      <c r="L46" s="94"/>
      <c r="M46" s="94"/>
      <c r="N46" s="94"/>
      <c r="O46" s="94"/>
      <c r="P46" s="94"/>
      <c r="Q46" s="94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0"/>
      <c r="AC46" s="100"/>
      <c r="AD46" s="100"/>
      <c r="AE46" s="100"/>
      <c r="AF46" s="100"/>
      <c r="AG46" s="100"/>
      <c r="AH46" s="104"/>
      <c r="AI46" s="100"/>
    </row>
    <row r="47" spans="2:35" ht="9.75" customHeight="1" x14ac:dyDescent="0.2">
      <c r="B47" s="192">
        <v>3.12</v>
      </c>
      <c r="C47" s="17" t="s">
        <v>144</v>
      </c>
      <c r="D47" s="21" t="s">
        <v>54</v>
      </c>
      <c r="E47" s="22">
        <v>10</v>
      </c>
      <c r="F47" s="101"/>
      <c r="G47" s="203" t="s">
        <v>193</v>
      </c>
      <c r="H47" s="100"/>
      <c r="I47" s="94"/>
      <c r="J47" s="94"/>
      <c r="K47" s="94"/>
      <c r="L47" s="94"/>
      <c r="M47" s="94"/>
      <c r="N47" s="94"/>
      <c r="O47" s="94"/>
      <c r="P47" s="94"/>
      <c r="Q47" s="94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0"/>
      <c r="AC47" s="100"/>
      <c r="AD47" s="100"/>
      <c r="AE47" s="100"/>
      <c r="AF47" s="100"/>
      <c r="AG47" s="100"/>
      <c r="AH47" s="104"/>
      <c r="AI47" s="100"/>
    </row>
    <row r="48" spans="2:35" s="71" customFormat="1" ht="9.75" customHeight="1" x14ac:dyDescent="0.2">
      <c r="B48" s="192">
        <v>3.13</v>
      </c>
      <c r="C48" s="17" t="s">
        <v>125</v>
      </c>
      <c r="D48" s="21" t="s">
        <v>54</v>
      </c>
      <c r="E48" s="22">
        <v>3</v>
      </c>
      <c r="F48" s="101"/>
      <c r="G48" s="203" t="s">
        <v>193</v>
      </c>
      <c r="H48" s="100"/>
      <c r="I48" s="94"/>
      <c r="J48" s="94"/>
      <c r="K48" s="203" t="s">
        <v>193</v>
      </c>
      <c r="L48" s="94"/>
      <c r="M48" s="94"/>
      <c r="N48" s="94"/>
      <c r="O48" s="94"/>
      <c r="P48" s="94"/>
      <c r="Q48" s="94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0"/>
      <c r="AF48" s="100"/>
      <c r="AG48" s="100"/>
      <c r="AH48" s="104"/>
      <c r="AI48" s="100"/>
    </row>
    <row r="49" spans="2:35" ht="9.75" customHeight="1" x14ac:dyDescent="0.2">
      <c r="B49" s="192">
        <v>3.14</v>
      </c>
      <c r="C49" s="17" t="s">
        <v>107</v>
      </c>
      <c r="D49" s="21" t="s">
        <v>109</v>
      </c>
      <c r="E49" s="22">
        <v>8</v>
      </c>
      <c r="F49" s="101"/>
      <c r="G49" s="203" t="s">
        <v>193</v>
      </c>
      <c r="H49" s="100"/>
      <c r="I49" s="94"/>
      <c r="J49" s="203" t="s">
        <v>193</v>
      </c>
      <c r="K49" s="203" t="s">
        <v>193</v>
      </c>
      <c r="L49" s="94"/>
      <c r="M49" s="94"/>
      <c r="N49" s="94"/>
      <c r="O49" s="94"/>
      <c r="P49" s="94"/>
      <c r="Q49" s="94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0"/>
      <c r="AC49" s="100"/>
      <c r="AD49" s="100"/>
      <c r="AE49" s="100"/>
      <c r="AF49" s="100"/>
      <c r="AG49" s="100"/>
      <c r="AH49" s="104"/>
      <c r="AI49" s="100"/>
    </row>
    <row r="50" spans="2:35" ht="9.75" customHeight="1" x14ac:dyDescent="0.2">
      <c r="B50" s="192">
        <v>3.15</v>
      </c>
      <c r="C50" s="17" t="s">
        <v>108</v>
      </c>
      <c r="D50" s="21" t="s">
        <v>111</v>
      </c>
      <c r="E50" s="22">
        <v>4</v>
      </c>
      <c r="F50" s="101"/>
      <c r="G50" s="203" t="s">
        <v>193</v>
      </c>
      <c r="H50" s="100"/>
      <c r="I50" s="94"/>
      <c r="J50" s="94"/>
      <c r="K50" s="94"/>
      <c r="L50" s="94"/>
      <c r="M50" s="94"/>
      <c r="N50" s="94"/>
      <c r="O50" s="94"/>
      <c r="P50" s="94"/>
      <c r="Q50" s="94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0"/>
      <c r="AC50" s="100"/>
      <c r="AD50" s="100"/>
      <c r="AE50" s="100"/>
      <c r="AF50" s="100"/>
      <c r="AG50" s="100"/>
      <c r="AH50" s="104"/>
      <c r="AI50" s="100"/>
    </row>
    <row r="51" spans="2:35" s="71" customFormat="1" ht="9.75" customHeight="1" x14ac:dyDescent="0.2">
      <c r="B51" s="192">
        <v>3.16</v>
      </c>
      <c r="C51" s="17" t="s">
        <v>161</v>
      </c>
      <c r="D51" s="21" t="s">
        <v>162</v>
      </c>
      <c r="E51" s="22">
        <v>71</v>
      </c>
      <c r="F51" s="101"/>
      <c r="G51" s="100"/>
      <c r="H51" s="100"/>
      <c r="I51" s="100"/>
      <c r="J51" s="100"/>
      <c r="K51" s="100"/>
      <c r="L51" s="203" t="s">
        <v>193</v>
      </c>
      <c r="M51" s="94"/>
      <c r="N51" s="94"/>
      <c r="O51" s="94"/>
      <c r="P51" s="94"/>
      <c r="Q51" s="94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0"/>
      <c r="AC51" s="100"/>
      <c r="AD51" s="100"/>
      <c r="AE51" s="100"/>
      <c r="AF51" s="100"/>
      <c r="AG51" s="100"/>
      <c r="AH51" s="104"/>
      <c r="AI51" s="100"/>
    </row>
    <row r="52" spans="2:35" s="71" customFormat="1" ht="9.75" customHeight="1" x14ac:dyDescent="0.2">
      <c r="B52" s="192">
        <v>3.17</v>
      </c>
      <c r="C52" s="24" t="s">
        <v>131</v>
      </c>
      <c r="D52" s="21" t="s">
        <v>80</v>
      </c>
      <c r="E52" s="22">
        <v>10</v>
      </c>
      <c r="F52" s="101"/>
      <c r="G52" s="100"/>
      <c r="H52" s="100"/>
      <c r="I52" s="100"/>
      <c r="J52" s="100"/>
      <c r="K52" s="100"/>
      <c r="L52" s="203" t="s">
        <v>193</v>
      </c>
      <c r="M52" s="94"/>
      <c r="N52" s="94"/>
      <c r="O52" s="94"/>
      <c r="P52" s="94"/>
      <c r="Q52" s="94"/>
      <c r="R52" s="100"/>
      <c r="S52" s="100"/>
      <c r="T52" s="100"/>
      <c r="U52" s="100"/>
      <c r="V52" s="100"/>
      <c r="W52" s="100"/>
      <c r="X52" s="100"/>
      <c r="Y52" s="100"/>
      <c r="Z52" s="100"/>
      <c r="AA52" s="100"/>
      <c r="AB52" s="100"/>
      <c r="AC52" s="100"/>
      <c r="AD52" s="100"/>
      <c r="AE52" s="100"/>
      <c r="AF52" s="100"/>
      <c r="AG52" s="100"/>
      <c r="AH52" s="104"/>
      <c r="AI52" s="100"/>
    </row>
    <row r="53" spans="2:35" ht="9.75" customHeight="1" x14ac:dyDescent="0.2">
      <c r="B53" s="192">
        <v>3.18</v>
      </c>
      <c r="C53" s="24" t="s">
        <v>132</v>
      </c>
      <c r="D53" s="21" t="s">
        <v>80</v>
      </c>
      <c r="E53" s="22">
        <v>20</v>
      </c>
      <c r="F53" s="101"/>
      <c r="G53" s="100"/>
      <c r="H53" s="100"/>
      <c r="I53" s="100"/>
      <c r="J53" s="100"/>
      <c r="K53" s="100"/>
      <c r="L53" s="94"/>
      <c r="M53" s="203" t="s">
        <v>193</v>
      </c>
      <c r="N53" s="94"/>
      <c r="O53" s="94"/>
      <c r="P53" s="94"/>
      <c r="Q53" s="94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0"/>
      <c r="AC53" s="100"/>
      <c r="AD53" s="100"/>
      <c r="AE53" s="100"/>
      <c r="AF53" s="100"/>
      <c r="AG53" s="100"/>
      <c r="AH53" s="104"/>
      <c r="AI53" s="100"/>
    </row>
    <row r="54" spans="2:35" ht="9.75" customHeight="1" x14ac:dyDescent="0.2">
      <c r="B54" s="192">
        <v>3.19</v>
      </c>
      <c r="C54" s="24" t="s">
        <v>145</v>
      </c>
      <c r="D54" s="21" t="s">
        <v>111</v>
      </c>
      <c r="E54" s="22">
        <v>4</v>
      </c>
      <c r="F54" s="101"/>
      <c r="G54" s="203" t="s">
        <v>193</v>
      </c>
      <c r="H54" s="100"/>
      <c r="I54" s="100"/>
      <c r="J54" s="100"/>
      <c r="K54" s="100"/>
      <c r="L54" s="94"/>
      <c r="M54" s="94"/>
      <c r="N54" s="94"/>
      <c r="O54" s="94"/>
      <c r="P54" s="94"/>
      <c r="Q54" s="94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0"/>
      <c r="AC54" s="100"/>
      <c r="AD54" s="100"/>
      <c r="AE54" s="100"/>
      <c r="AF54" s="100"/>
      <c r="AG54" s="100"/>
      <c r="AH54" s="104"/>
      <c r="AI54" s="100"/>
    </row>
    <row r="55" spans="2:35" s="71" customFormat="1" ht="9.75" customHeight="1" x14ac:dyDescent="0.2">
      <c r="B55" s="192">
        <v>3.2</v>
      </c>
      <c r="C55" s="20" t="s">
        <v>142</v>
      </c>
      <c r="D55" s="21" t="s">
        <v>80</v>
      </c>
      <c r="E55" s="22">
        <v>12</v>
      </c>
      <c r="F55" s="101"/>
      <c r="G55" s="203" t="s">
        <v>193</v>
      </c>
      <c r="H55" s="100"/>
      <c r="I55" s="100"/>
      <c r="J55" s="100"/>
      <c r="K55" s="100"/>
      <c r="L55" s="94"/>
      <c r="M55" s="94"/>
      <c r="N55" s="94"/>
      <c r="O55" s="94"/>
      <c r="P55" s="94"/>
      <c r="Q55" s="94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0"/>
      <c r="AC55" s="100"/>
      <c r="AD55" s="100"/>
      <c r="AE55" s="100"/>
      <c r="AF55" s="100"/>
      <c r="AG55" s="100"/>
      <c r="AH55" s="104"/>
      <c r="AI55" s="100"/>
    </row>
    <row r="56" spans="2:35" s="71" customFormat="1" ht="12.75" customHeight="1" x14ac:dyDescent="0.2">
      <c r="B56" s="192">
        <v>3.21</v>
      </c>
      <c r="C56" s="24" t="s">
        <v>64</v>
      </c>
      <c r="D56" s="21" t="s">
        <v>92</v>
      </c>
      <c r="E56" s="22">
        <v>1</v>
      </c>
      <c r="F56" s="204" t="s">
        <v>193</v>
      </c>
      <c r="G56" s="100"/>
      <c r="H56" s="100"/>
      <c r="I56" s="100"/>
      <c r="J56" s="100"/>
      <c r="K56" s="100"/>
      <c r="L56" s="94"/>
      <c r="M56" s="94"/>
      <c r="N56" s="94"/>
      <c r="O56" s="94"/>
      <c r="P56" s="94"/>
      <c r="Q56" s="94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0"/>
      <c r="AC56" s="100"/>
      <c r="AD56" s="100"/>
      <c r="AE56" s="100"/>
      <c r="AF56" s="100"/>
      <c r="AG56" s="100"/>
      <c r="AH56" s="104"/>
      <c r="AI56" s="100"/>
    </row>
    <row r="57" spans="2:35" s="71" customFormat="1" ht="9.75" customHeight="1" x14ac:dyDescent="0.2">
      <c r="B57" s="192">
        <v>3.22</v>
      </c>
      <c r="C57" s="24" t="s">
        <v>129</v>
      </c>
      <c r="D57" s="21" t="s">
        <v>93</v>
      </c>
      <c r="E57" s="22">
        <v>2</v>
      </c>
      <c r="F57" s="103"/>
      <c r="G57" s="100"/>
      <c r="H57" s="100"/>
      <c r="I57" s="100"/>
      <c r="J57" s="100"/>
      <c r="K57" s="100"/>
      <c r="L57" s="94"/>
      <c r="M57" s="94"/>
      <c r="N57" s="94"/>
      <c r="O57" s="203" t="s">
        <v>193</v>
      </c>
      <c r="P57" s="94"/>
      <c r="Q57" s="94"/>
      <c r="R57" s="100"/>
      <c r="S57" s="100"/>
      <c r="T57" s="94"/>
      <c r="U57" s="94"/>
      <c r="V57" s="94"/>
      <c r="W57" s="94"/>
      <c r="X57" s="94"/>
      <c r="Y57" s="94"/>
      <c r="Z57" s="94"/>
      <c r="AA57" s="94"/>
      <c r="AB57" s="100"/>
      <c r="AC57" s="100"/>
      <c r="AD57" s="100"/>
      <c r="AE57" s="100"/>
      <c r="AF57" s="100"/>
      <c r="AG57" s="100"/>
      <c r="AH57" s="104"/>
      <c r="AI57" s="100"/>
    </row>
    <row r="58" spans="2:35" ht="9.75" customHeight="1" x14ac:dyDescent="0.2">
      <c r="B58" s="192">
        <v>3.23</v>
      </c>
      <c r="C58" s="20" t="s">
        <v>78</v>
      </c>
      <c r="D58" s="21" t="s">
        <v>92</v>
      </c>
      <c r="E58" s="22">
        <v>2</v>
      </c>
      <c r="F58" s="103"/>
      <c r="G58" s="100"/>
      <c r="H58" s="100"/>
      <c r="I58" s="100"/>
      <c r="J58" s="100"/>
      <c r="K58" s="100"/>
      <c r="L58" s="94"/>
      <c r="M58" s="94"/>
      <c r="N58" s="94"/>
      <c r="O58" s="94"/>
      <c r="P58" s="94"/>
      <c r="Q58" s="203" t="s">
        <v>193</v>
      </c>
      <c r="R58" s="100"/>
      <c r="S58" s="100"/>
      <c r="T58" s="94"/>
      <c r="U58" s="94"/>
      <c r="V58" s="94"/>
      <c r="W58" s="94"/>
      <c r="X58" s="94"/>
      <c r="Y58" s="94"/>
      <c r="Z58" s="94"/>
      <c r="AA58" s="94"/>
      <c r="AB58" s="100"/>
      <c r="AC58" s="100"/>
      <c r="AD58" s="100"/>
      <c r="AE58" s="100"/>
      <c r="AF58" s="100"/>
      <c r="AG58" s="100"/>
      <c r="AH58" s="104"/>
      <c r="AI58" s="100"/>
    </row>
    <row r="59" spans="2:35" s="71" customFormat="1" ht="9.75" customHeight="1" x14ac:dyDescent="0.2">
      <c r="B59" s="192">
        <v>3.24</v>
      </c>
      <c r="C59" s="17" t="s">
        <v>146</v>
      </c>
      <c r="D59" s="21" t="s">
        <v>128</v>
      </c>
      <c r="E59" s="22">
        <v>2</v>
      </c>
      <c r="F59" s="103"/>
      <c r="G59" s="100"/>
      <c r="H59" s="100"/>
      <c r="I59" s="100"/>
      <c r="J59" s="100"/>
      <c r="K59" s="100"/>
      <c r="L59" s="94"/>
      <c r="M59" s="94"/>
      <c r="N59" s="94"/>
      <c r="O59" s="94"/>
      <c r="P59" s="203" t="s">
        <v>193</v>
      </c>
      <c r="Q59" s="94"/>
      <c r="R59" s="100"/>
      <c r="S59" s="100"/>
      <c r="T59" s="94"/>
      <c r="U59" s="94"/>
      <c r="V59" s="94"/>
      <c r="W59" s="94"/>
      <c r="X59" s="94"/>
      <c r="Y59" s="94"/>
      <c r="Z59" s="94"/>
      <c r="AA59" s="94"/>
      <c r="AB59" s="100"/>
      <c r="AC59" s="100"/>
      <c r="AD59" s="100"/>
      <c r="AE59" s="100"/>
      <c r="AF59" s="100"/>
      <c r="AG59" s="100"/>
      <c r="AH59" s="104"/>
      <c r="AI59" s="100"/>
    </row>
    <row r="60" spans="2:35" ht="16.5" customHeight="1" x14ac:dyDescent="0.2">
      <c r="B60" s="194">
        <v>4</v>
      </c>
      <c r="C60" s="80" t="s">
        <v>198</v>
      </c>
      <c r="D60" s="187">
        <f>SUM(D61:D72)</f>
        <v>0</v>
      </c>
      <c r="E60" s="157">
        <f>SUM(E61:E63)</f>
        <v>21</v>
      </c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97"/>
      <c r="Y60" s="97"/>
      <c r="Z60" s="97"/>
      <c r="AA60" s="97"/>
      <c r="AB60" s="97"/>
      <c r="AC60" s="97"/>
      <c r="AD60" s="97"/>
      <c r="AE60" s="97"/>
      <c r="AF60" s="97"/>
      <c r="AG60" s="97"/>
      <c r="AH60" s="97"/>
      <c r="AI60" s="97"/>
    </row>
    <row r="61" spans="2:35" ht="9.75" customHeight="1" x14ac:dyDescent="0.2">
      <c r="B61" s="193">
        <v>4.0999999999999996</v>
      </c>
      <c r="C61" s="17" t="s">
        <v>160</v>
      </c>
      <c r="D61" s="21" t="s">
        <v>156</v>
      </c>
      <c r="E61" s="22">
        <v>1</v>
      </c>
      <c r="F61" s="103"/>
      <c r="G61" s="100"/>
      <c r="H61" s="100"/>
      <c r="I61" s="100"/>
      <c r="J61" s="100"/>
      <c r="K61" s="100"/>
      <c r="L61" s="100"/>
      <c r="M61" s="100"/>
      <c r="N61" s="100"/>
      <c r="O61" s="94"/>
      <c r="P61" s="203" t="s">
        <v>193</v>
      </c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0"/>
      <c r="AC61" s="100"/>
      <c r="AD61" s="100"/>
      <c r="AE61" s="100"/>
      <c r="AF61" s="100"/>
      <c r="AG61" s="100"/>
      <c r="AH61" s="104"/>
      <c r="AI61" s="100"/>
    </row>
    <row r="62" spans="2:35" ht="9.75" customHeight="1" x14ac:dyDescent="0.2">
      <c r="B62" s="193">
        <v>4.2</v>
      </c>
      <c r="C62" s="178" t="s">
        <v>177</v>
      </c>
      <c r="D62" s="179" t="s">
        <v>156</v>
      </c>
      <c r="E62" s="180">
        <v>18</v>
      </c>
      <c r="F62" s="94"/>
      <c r="G62" s="94"/>
      <c r="H62" s="203" t="s">
        <v>193</v>
      </c>
      <c r="I62" s="203" t="s">
        <v>193</v>
      </c>
      <c r="J62" s="203" t="s">
        <v>193</v>
      </c>
      <c r="K62" s="203" t="s">
        <v>193</v>
      </c>
      <c r="L62" s="203" t="s">
        <v>193</v>
      </c>
      <c r="M62" s="203" t="s">
        <v>193</v>
      </c>
      <c r="N62" s="203" t="s">
        <v>193</v>
      </c>
      <c r="O62" s="203" t="s">
        <v>193</v>
      </c>
      <c r="P62" s="203" t="s">
        <v>193</v>
      </c>
      <c r="Q62" s="203" t="s">
        <v>193</v>
      </c>
      <c r="R62" s="94"/>
      <c r="S62" s="203" t="s">
        <v>193</v>
      </c>
      <c r="T62" s="203" t="s">
        <v>193</v>
      </c>
      <c r="U62" s="203" t="s">
        <v>193</v>
      </c>
      <c r="V62" s="203" t="s">
        <v>193</v>
      </c>
      <c r="W62" s="203" t="s">
        <v>193</v>
      </c>
      <c r="X62" s="203" t="s">
        <v>193</v>
      </c>
      <c r="Y62" s="203" t="s">
        <v>193</v>
      </c>
      <c r="Z62" s="100"/>
      <c r="AA62" s="100"/>
      <c r="AB62" s="100"/>
      <c r="AC62" s="100"/>
      <c r="AD62" s="100"/>
      <c r="AE62" s="100"/>
      <c r="AF62" s="100"/>
      <c r="AG62" s="100"/>
      <c r="AH62" s="104"/>
      <c r="AI62" s="100"/>
    </row>
    <row r="63" spans="2:35" s="71" customFormat="1" ht="11.25" customHeight="1" x14ac:dyDescent="0.2">
      <c r="B63" s="193">
        <v>4.3</v>
      </c>
      <c r="C63" s="17" t="s">
        <v>85</v>
      </c>
      <c r="D63" s="18" t="s">
        <v>86</v>
      </c>
      <c r="E63" s="19">
        <v>2</v>
      </c>
      <c r="F63" s="103"/>
      <c r="G63" s="100"/>
      <c r="H63" s="100"/>
      <c r="I63" s="100"/>
      <c r="J63" s="100"/>
      <c r="K63" s="100"/>
      <c r="L63" s="203" t="s">
        <v>193</v>
      </c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0"/>
      <c r="AC63" s="100"/>
      <c r="AD63" s="100"/>
      <c r="AE63" s="100"/>
      <c r="AF63" s="100"/>
      <c r="AG63" s="100"/>
      <c r="AH63" s="104"/>
      <c r="AI63" s="100"/>
    </row>
    <row r="64" spans="2:35" ht="28.5" customHeight="1" x14ac:dyDescent="0.2">
      <c r="B64" s="194">
        <v>5</v>
      </c>
      <c r="C64" s="80" t="s">
        <v>98</v>
      </c>
      <c r="D64" s="188"/>
      <c r="E64" s="189">
        <f>SUM(E65:E71)</f>
        <v>45</v>
      </c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97"/>
      <c r="R64" s="97"/>
      <c r="S64" s="97"/>
      <c r="T64" s="97"/>
      <c r="U64" s="97"/>
      <c r="V64" s="97"/>
      <c r="W64" s="97"/>
      <c r="X64" s="97"/>
      <c r="Y64" s="97"/>
      <c r="Z64" s="97"/>
      <c r="AA64" s="97"/>
      <c r="AB64" s="97"/>
      <c r="AC64" s="97"/>
      <c r="AD64" s="97"/>
      <c r="AE64" s="97"/>
      <c r="AF64" s="97"/>
      <c r="AG64" s="97"/>
      <c r="AH64" s="97"/>
      <c r="AI64" s="97"/>
    </row>
    <row r="65" spans="2:35" ht="11.25" customHeight="1" x14ac:dyDescent="0.2">
      <c r="B65" s="158">
        <v>5.0999999999999996</v>
      </c>
      <c r="C65" s="17" t="s">
        <v>133</v>
      </c>
      <c r="D65" s="18" t="s">
        <v>135</v>
      </c>
      <c r="E65" s="19">
        <v>7</v>
      </c>
      <c r="F65" s="101"/>
      <c r="G65" s="203" t="s">
        <v>193</v>
      </c>
      <c r="H65" s="203" t="s">
        <v>193</v>
      </c>
      <c r="I65" s="203" t="s">
        <v>193</v>
      </c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0"/>
      <c r="AC65" s="100"/>
      <c r="AD65" s="100"/>
      <c r="AE65" s="100"/>
      <c r="AF65" s="100"/>
      <c r="AG65" s="100"/>
      <c r="AH65" s="104"/>
      <c r="AI65" s="100"/>
    </row>
    <row r="66" spans="2:35" ht="9.75" customHeight="1" x14ac:dyDescent="0.2">
      <c r="B66" s="193">
        <v>5.2</v>
      </c>
      <c r="C66" s="17" t="s">
        <v>134</v>
      </c>
      <c r="D66" s="18" t="s">
        <v>80</v>
      </c>
      <c r="E66" s="19">
        <v>15</v>
      </c>
      <c r="F66" s="101"/>
      <c r="G66" s="203" t="s">
        <v>193</v>
      </c>
      <c r="H66" s="100"/>
      <c r="I66" s="100"/>
      <c r="J66" s="94"/>
      <c r="K66" s="94"/>
      <c r="L66" s="203" t="s">
        <v>193</v>
      </c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0"/>
      <c r="AC66" s="100"/>
      <c r="AD66" s="100"/>
      <c r="AE66" s="100"/>
      <c r="AF66" s="100"/>
      <c r="AG66" s="100"/>
      <c r="AH66" s="104"/>
      <c r="AI66" s="100"/>
    </row>
    <row r="67" spans="2:35" ht="9.75" customHeight="1" x14ac:dyDescent="0.2">
      <c r="B67" s="193">
        <v>5.3</v>
      </c>
      <c r="C67" s="17" t="s">
        <v>136</v>
      </c>
      <c r="D67" s="18" t="s">
        <v>54</v>
      </c>
      <c r="E67" s="19">
        <v>1</v>
      </c>
      <c r="F67" s="101"/>
      <c r="G67" s="100"/>
      <c r="H67" s="100"/>
      <c r="I67" s="100"/>
      <c r="J67" s="203" t="s">
        <v>193</v>
      </c>
      <c r="K67" s="94"/>
      <c r="L67" s="94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0"/>
      <c r="AC67" s="100"/>
      <c r="AD67" s="100"/>
      <c r="AE67" s="100"/>
      <c r="AF67" s="100"/>
      <c r="AG67" s="100"/>
      <c r="AH67" s="104"/>
      <c r="AI67" s="100"/>
    </row>
    <row r="68" spans="2:35" ht="9.75" customHeight="1" x14ac:dyDescent="0.2">
      <c r="B68" s="193">
        <v>5.4</v>
      </c>
      <c r="C68" s="17" t="s">
        <v>137</v>
      </c>
      <c r="D68" s="18" t="s">
        <v>138</v>
      </c>
      <c r="E68" s="19">
        <v>3</v>
      </c>
      <c r="F68" s="101"/>
      <c r="G68" s="203" t="s">
        <v>193</v>
      </c>
      <c r="H68" s="100"/>
      <c r="I68" s="100"/>
      <c r="J68" s="203" t="s">
        <v>193</v>
      </c>
      <c r="K68" s="94"/>
      <c r="L68" s="94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00"/>
      <c r="AC68" s="100"/>
      <c r="AD68" s="100"/>
      <c r="AE68" s="100"/>
      <c r="AF68" s="100"/>
      <c r="AG68" s="100"/>
      <c r="AH68" s="104"/>
      <c r="AI68" s="100"/>
    </row>
    <row r="69" spans="2:35" ht="9.75" customHeight="1" x14ac:dyDescent="0.2">
      <c r="B69" s="193">
        <v>5.5</v>
      </c>
      <c r="C69" s="17" t="s">
        <v>139</v>
      </c>
      <c r="D69" s="18" t="s">
        <v>80</v>
      </c>
      <c r="E69" s="19">
        <v>10</v>
      </c>
      <c r="F69" s="103"/>
      <c r="G69" s="203" t="s">
        <v>193</v>
      </c>
      <c r="H69" s="100"/>
      <c r="I69" s="100"/>
      <c r="J69" s="94"/>
      <c r="K69" s="94"/>
      <c r="L69" s="94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0"/>
      <c r="AC69" s="100"/>
      <c r="AD69" s="100"/>
      <c r="AE69" s="100"/>
      <c r="AF69" s="100"/>
      <c r="AG69" s="100"/>
      <c r="AH69" s="104"/>
      <c r="AI69" s="100"/>
    </row>
    <row r="70" spans="2:35" ht="9.75" customHeight="1" x14ac:dyDescent="0.2">
      <c r="B70" s="193">
        <v>5.6</v>
      </c>
      <c r="C70" s="17" t="s">
        <v>140</v>
      </c>
      <c r="D70" s="18" t="s">
        <v>138</v>
      </c>
      <c r="E70" s="19">
        <v>4</v>
      </c>
      <c r="F70" s="101"/>
      <c r="G70" s="203" t="s">
        <v>193</v>
      </c>
      <c r="H70" s="100"/>
      <c r="I70" s="203" t="s">
        <v>193</v>
      </c>
      <c r="J70" s="94"/>
      <c r="K70" s="203" t="s">
        <v>193</v>
      </c>
      <c r="L70" s="94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0"/>
      <c r="AC70" s="100"/>
      <c r="AD70" s="100"/>
      <c r="AE70" s="100"/>
      <c r="AF70" s="100"/>
      <c r="AG70" s="100"/>
      <c r="AH70" s="104"/>
      <c r="AI70" s="100"/>
    </row>
    <row r="71" spans="2:35" ht="9.75" customHeight="1" x14ac:dyDescent="0.2">
      <c r="B71" s="193">
        <v>5.7</v>
      </c>
      <c r="C71" s="17" t="s">
        <v>141</v>
      </c>
      <c r="D71" s="18" t="s">
        <v>54</v>
      </c>
      <c r="E71" s="19">
        <v>5</v>
      </c>
      <c r="F71" s="101"/>
      <c r="G71" s="203" t="s">
        <v>193</v>
      </c>
      <c r="H71" s="100"/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0"/>
      <c r="AC71" s="100"/>
      <c r="AD71" s="100"/>
      <c r="AE71" s="100"/>
      <c r="AF71" s="100"/>
      <c r="AG71" s="100"/>
      <c r="AH71" s="104"/>
      <c r="AI71" s="100"/>
    </row>
    <row r="72" spans="2:35" ht="14.25" customHeight="1" x14ac:dyDescent="0.2">
      <c r="B72" s="197">
        <v>6</v>
      </c>
      <c r="C72" s="80" t="s">
        <v>197</v>
      </c>
      <c r="D72" s="187"/>
      <c r="E72" s="157">
        <f>SUM(E73)</f>
        <v>15</v>
      </c>
      <c r="F72" s="207"/>
      <c r="G72" s="207"/>
      <c r="H72" s="207"/>
      <c r="I72" s="207"/>
      <c r="J72" s="207"/>
      <c r="K72" s="207"/>
      <c r="L72" s="207"/>
      <c r="M72" s="207"/>
      <c r="N72" s="207"/>
      <c r="O72" s="207"/>
      <c r="P72" s="207"/>
      <c r="Q72" s="207"/>
      <c r="R72" s="207"/>
      <c r="S72" s="207"/>
      <c r="T72" s="207"/>
      <c r="U72" s="207"/>
      <c r="V72" s="207"/>
      <c r="W72" s="207"/>
      <c r="X72" s="207"/>
      <c r="Y72" s="207"/>
      <c r="Z72" s="207"/>
      <c r="AA72" s="207"/>
      <c r="AB72" s="207"/>
      <c r="AC72" s="207"/>
      <c r="AD72" s="207"/>
      <c r="AE72" s="207"/>
      <c r="AF72" s="207"/>
      <c r="AG72" s="207"/>
      <c r="AH72" s="207"/>
      <c r="AI72" s="207"/>
    </row>
    <row r="73" spans="2:35" ht="14.25" customHeight="1" x14ac:dyDescent="0.2">
      <c r="B73" s="202" t="s">
        <v>191</v>
      </c>
      <c r="C73" s="23" t="s">
        <v>87</v>
      </c>
      <c r="D73" s="13" t="s">
        <v>88</v>
      </c>
      <c r="E73" s="15">
        <v>15</v>
      </c>
      <c r="F73" s="204" t="s">
        <v>193</v>
      </c>
      <c r="G73" s="204" t="s">
        <v>193</v>
      </c>
      <c r="H73" s="204" t="s">
        <v>193</v>
      </c>
      <c r="I73" s="204" t="s">
        <v>193</v>
      </c>
      <c r="J73" s="204" t="s">
        <v>193</v>
      </c>
      <c r="K73" s="204" t="s">
        <v>193</v>
      </c>
      <c r="L73" s="204" t="s">
        <v>193</v>
      </c>
      <c r="M73" s="204" t="s">
        <v>193</v>
      </c>
      <c r="N73" s="204" t="s">
        <v>193</v>
      </c>
      <c r="O73" s="204" t="s">
        <v>193</v>
      </c>
      <c r="P73" s="204" t="s">
        <v>193</v>
      </c>
      <c r="Q73" s="204" t="s">
        <v>193</v>
      </c>
      <c r="R73" s="203" t="s">
        <v>193</v>
      </c>
      <c r="S73" s="203" t="s">
        <v>193</v>
      </c>
      <c r="T73" s="203" t="s">
        <v>193</v>
      </c>
      <c r="U73" s="110"/>
      <c r="V73" s="108"/>
      <c r="W73" s="108"/>
      <c r="X73" s="108"/>
      <c r="Y73" s="108"/>
      <c r="Z73" s="108"/>
      <c r="AA73" s="108"/>
      <c r="AB73" s="108"/>
      <c r="AC73" s="108"/>
      <c r="AD73" s="108"/>
      <c r="AE73" s="108"/>
      <c r="AF73" s="108"/>
      <c r="AG73" s="108"/>
      <c r="AH73" s="108"/>
      <c r="AI73" s="108"/>
    </row>
    <row r="74" spans="2:35" x14ac:dyDescent="0.2">
      <c r="F74" s="184"/>
      <c r="G74" s="184"/>
      <c r="H74" s="184"/>
      <c r="I74" s="184"/>
      <c r="J74" s="184"/>
      <c r="K74" s="184"/>
      <c r="Q74" s="184"/>
      <c r="AI74" s="75"/>
    </row>
  </sheetData>
  <mergeCells count="5">
    <mergeCell ref="F2:AH2"/>
    <mergeCell ref="B2:B3"/>
    <mergeCell ref="C2:C3"/>
    <mergeCell ref="D2:D3"/>
    <mergeCell ref="E2:E3"/>
  </mergeCells>
  <conditionalFormatting sqref="F22:F23">
    <cfRule type="duplicateValues" dxfId="1" priority="2"/>
  </conditionalFormatting>
  <conditionalFormatting sqref="F30:F3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1. Presupuesto</vt:lpstr>
      <vt:lpstr>2. POA</vt:lpstr>
      <vt:lpstr>3. Cuadro Hitos</vt:lpstr>
      <vt:lpstr>4. Cronograma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SMENTAL1</dc:creator>
  <cp:lastModifiedBy>UNJ\VPI004</cp:lastModifiedBy>
  <dcterms:created xsi:type="dcterms:W3CDTF">2020-09-03T18:10:10Z</dcterms:created>
  <dcterms:modified xsi:type="dcterms:W3CDTF">2023-03-13T20:23:08Z</dcterms:modified>
</cp:coreProperties>
</file>